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arlos\Desktop\"/>
    </mc:Choice>
  </mc:AlternateContent>
  <xr:revisionPtr revIDLastSave="0" documentId="8_{3573B48F-81F9-4822-A177-D8FA8104DF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ARACTERIZACAO" sheetId="2" r:id="rId1"/>
    <sheet name="Referências" sheetId="7" state="hidden" r:id="rId2"/>
    <sheet name="Anexo 1 - Nova Vers Calc +CO3SO" sheetId="8" r:id="rId3"/>
    <sheet name="Auxiliar" sheetId="9" state="hidden" r:id="rId4"/>
    <sheet name="legenda" sheetId="5" state="hidden" r:id="rId5"/>
    <sheet name="Base de dados" sheetId="4" state="hidden" r:id="rId6"/>
  </sheets>
  <definedNames>
    <definedName name="Agro_atividades">Referências!$D$58:$D$68</definedName>
    <definedName name="Agro_linhasaccao">Referências!$C$58:$C$62</definedName>
    <definedName name="anscount" hidden="1">1</definedName>
    <definedName name="Dimensao">Referências!$D$2:$D$5</definedName>
    <definedName name="ER_atividades">Referências!$D$77:$D$82</definedName>
    <definedName name="ER_linhasaccao">Referências!$C$77:$C$79</definedName>
    <definedName name="Forma_juridica">Referências!$B$2:$B$11</definedName>
    <definedName name="genero">Referências!$B$19:$B$20</definedName>
    <definedName name="Mar_atividades">Referências!$D$46:$D$57</definedName>
    <definedName name="Mar_linhasaccao">Referências!$C$46:$C$49</definedName>
    <definedName name="MODALIDADE">Auxiliar!$A$4:$A$7</definedName>
    <definedName name="Opcao">Referências!$B$13:$B$15</definedName>
    <definedName name="Qualific">Referências!$B$23:$B$31</definedName>
    <definedName name="Saude_atividades">Referências!$D$83:$D$88</definedName>
    <definedName name="Saude_linhasaccao">Referências!$C$83:$C$86</definedName>
    <definedName name="TIC_atividades">Referências!$D$69:$D$76</definedName>
    <definedName name="TIC_linhasaccao">Referências!$C$69:$C$73</definedName>
    <definedName name="Turismo_atividades">Referências!$D$34:$D$45</definedName>
    <definedName name="Turismo_linhasaccao">Referências!$C$34:$C$38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8" l="1"/>
  <c r="I28" i="8"/>
  <c r="I22" i="8"/>
  <c r="I23" i="8"/>
  <c r="I24" i="8"/>
  <c r="E22" i="8"/>
  <c r="E23" i="8"/>
  <c r="E24" i="8"/>
  <c r="E25" i="8"/>
  <c r="E26" i="8"/>
  <c r="E27" i="8"/>
  <c r="S150" i="2" l="1"/>
  <c r="S151" i="2"/>
  <c r="S152" i="2"/>
  <c r="S153" i="2"/>
  <c r="S154" i="2"/>
  <c r="S155" i="2"/>
  <c r="S142" i="2"/>
  <c r="B23" i="8" s="1"/>
  <c r="X23" i="8" s="1"/>
  <c r="S143" i="2"/>
  <c r="S144" i="2"/>
  <c r="S145" i="2"/>
  <c r="S146" i="2"/>
  <c r="S147" i="2"/>
  <c r="S148" i="2"/>
  <c r="S149" i="2"/>
  <c r="S141" i="2"/>
  <c r="C23" i="8"/>
  <c r="C25" i="8" l="1"/>
  <c r="C26" i="8"/>
  <c r="C27" i="8"/>
  <c r="C28" i="8"/>
  <c r="C29" i="8"/>
  <c r="C30" i="8"/>
  <c r="C31" i="8"/>
  <c r="C32" i="8"/>
  <c r="C33" i="8"/>
  <c r="C34" i="8"/>
  <c r="C35" i="8"/>
  <c r="C36" i="8"/>
  <c r="C24" i="8"/>
  <c r="C22" i="8"/>
  <c r="F14" i="8"/>
  <c r="E28" i="8"/>
  <c r="E29" i="8"/>
  <c r="E30" i="8"/>
  <c r="E31" i="8"/>
  <c r="E32" i="8"/>
  <c r="E33" i="8"/>
  <c r="E34" i="8"/>
  <c r="E35" i="8"/>
  <c r="E36" i="8"/>
  <c r="P142" i="2" l="1"/>
  <c r="F8" i="8" s="1"/>
  <c r="I25" i="8"/>
  <c r="I26" i="8"/>
  <c r="I29" i="8"/>
  <c r="I30" i="8"/>
  <c r="I31" i="8"/>
  <c r="I32" i="8"/>
  <c r="I33" i="8"/>
  <c r="I34" i="8"/>
  <c r="I35" i="8"/>
  <c r="I36" i="8"/>
  <c r="B22" i="8" l="1"/>
  <c r="B24" i="8"/>
  <c r="B25" i="8"/>
  <c r="B26" i="8"/>
  <c r="B27" i="8"/>
  <c r="B28" i="8"/>
  <c r="B29" i="8"/>
  <c r="X37" i="8" l="1"/>
  <c r="B31" i="8"/>
  <c r="B32" i="8"/>
  <c r="X32" i="8" s="1"/>
  <c r="B33" i="8"/>
  <c r="B34" i="8"/>
  <c r="X34" i="8" s="1"/>
  <c r="B35" i="8"/>
  <c r="B36" i="8"/>
  <c r="X36" i="8" s="1"/>
  <c r="B30" i="8"/>
  <c r="X30" i="8" s="1"/>
  <c r="X35" i="8" l="1"/>
  <c r="X33" i="8"/>
  <c r="X31" i="8"/>
  <c r="J35" i="8"/>
  <c r="X24" i="8"/>
  <c r="X25" i="8"/>
  <c r="X26" i="8"/>
  <c r="X27" i="8"/>
  <c r="X28" i="8"/>
  <c r="X29" i="8"/>
  <c r="X22" i="8"/>
  <c r="J166" i="2" l="1"/>
  <c r="J36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A22" i="8"/>
  <c r="A23" i="8" s="1"/>
  <c r="G4" i="8"/>
  <c r="F31" i="8" l="1"/>
  <c r="F33" i="8"/>
  <c r="F34" i="8"/>
  <c r="F30" i="8"/>
  <c r="F35" i="8"/>
  <c r="F36" i="8"/>
  <c r="F32" i="8"/>
  <c r="F28" i="8"/>
  <c r="F26" i="8"/>
  <c r="F24" i="8"/>
  <c r="F22" i="8"/>
  <c r="F29" i="8"/>
  <c r="F27" i="8"/>
  <c r="F25" i="8"/>
  <c r="F23" i="8"/>
  <c r="G22" i="8"/>
  <c r="G30" i="8"/>
  <c r="G27" i="8"/>
  <c r="G25" i="8"/>
  <c r="G24" i="8"/>
  <c r="G35" i="8"/>
  <c r="A24" i="8"/>
  <c r="G26" i="8"/>
  <c r="G28" i="8"/>
  <c r="G29" i="8"/>
  <c r="G36" i="8"/>
  <c r="G34" i="8"/>
  <c r="G33" i="8"/>
  <c r="G32" i="8"/>
  <c r="G31" i="8"/>
  <c r="G23" i="8"/>
  <c r="A25" i="8" l="1"/>
  <c r="H23" i="8"/>
  <c r="K23" i="8" s="1"/>
  <c r="H22" i="8"/>
  <c r="K22" i="8" s="1"/>
  <c r="H24" i="8"/>
  <c r="K24" i="8" s="1"/>
  <c r="C2" i="4"/>
  <c r="S2" i="4"/>
  <c r="R2" i="4"/>
  <c r="Q2" i="4"/>
  <c r="O2" i="4"/>
  <c r="N2" i="4"/>
  <c r="L2" i="4"/>
  <c r="K2" i="4"/>
  <c r="J2" i="4"/>
  <c r="I2" i="4"/>
  <c r="H1" i="4"/>
  <c r="G2" i="4"/>
  <c r="G1" i="4"/>
  <c r="H2" i="4"/>
  <c r="F2" i="4"/>
  <c r="E2" i="4"/>
  <c r="D2" i="4"/>
  <c r="B2" i="4"/>
  <c r="A2" i="4"/>
  <c r="T2" i="4"/>
  <c r="U2" i="4"/>
  <c r="V2" i="4"/>
  <c r="W2" i="4"/>
  <c r="X2" i="4"/>
  <c r="Y2" i="4"/>
  <c r="H25" i="8" l="1"/>
  <c r="A26" i="8"/>
  <c r="L24" i="8"/>
  <c r="M24" i="8" s="1"/>
  <c r="L22" i="8"/>
  <c r="L23" i="8"/>
  <c r="M23" i="8" s="1"/>
  <c r="P2" i="4"/>
  <c r="K25" i="8" l="1"/>
  <c r="L25" i="8" s="1"/>
  <c r="M25" i="8" s="1"/>
  <c r="H26" i="8"/>
  <c r="K26" i="8" s="1"/>
  <c r="A27" i="8"/>
  <c r="M22" i="8"/>
  <c r="M2" i="4"/>
  <c r="L26" i="8" l="1"/>
  <c r="M26" i="8" s="1"/>
  <c r="H27" i="8"/>
  <c r="K27" i="8" s="1"/>
  <c r="A28" i="8"/>
  <c r="L27" i="8" l="1"/>
  <c r="H28" i="8"/>
  <c r="A29" i="8"/>
  <c r="K28" i="8" l="1"/>
  <c r="M27" i="8"/>
  <c r="H29" i="8"/>
  <c r="K29" i="8" s="1"/>
  <c r="A30" i="8"/>
  <c r="L28" i="8" l="1"/>
  <c r="M28" i="8" s="1"/>
  <c r="M29" i="8"/>
  <c r="L29" i="8"/>
  <c r="H30" i="8"/>
  <c r="K30" i="8" s="1"/>
  <c r="A31" i="8"/>
  <c r="H31" i="8" l="1"/>
  <c r="K31" i="8" s="1"/>
  <c r="A32" i="8"/>
  <c r="M30" i="8"/>
  <c r="L30" i="8"/>
  <c r="L31" i="8" l="1"/>
  <c r="M31" i="8"/>
  <c r="H32" i="8"/>
  <c r="K32" i="8" s="1"/>
  <c r="A33" i="8"/>
  <c r="H33" i="8" l="1"/>
  <c r="K33" i="8" s="1"/>
  <c r="A34" i="8"/>
  <c r="L32" i="8"/>
  <c r="M32" i="8"/>
  <c r="L33" i="8" l="1"/>
  <c r="M33" i="8"/>
  <c r="H34" i="8"/>
  <c r="K34" i="8" s="1"/>
  <c r="A35" i="8"/>
  <c r="H35" i="8" l="1"/>
  <c r="A36" i="8"/>
  <c r="H36" i="8" s="1"/>
  <c r="L34" i="8"/>
  <c r="M34" i="8"/>
  <c r="K35" i="8" l="1"/>
  <c r="L35" i="8" s="1"/>
  <c r="K36" i="8"/>
  <c r="M36" i="8" s="1"/>
  <c r="M35" i="8" l="1"/>
  <c r="M37" i="8" s="1"/>
  <c r="J45" i="8" s="1"/>
  <c r="L36" i="8"/>
  <c r="J39" i="8"/>
  <c r="K37" i="8"/>
  <c r="J41" i="8"/>
  <c r="J43" i="8" s="1"/>
  <c r="L37" i="8"/>
  <c r="J50" i="8" s="1"/>
  <c r="J54" i="8" l="1"/>
  <c r="J52" i="8"/>
  <c r="J47" i="8"/>
</calcChain>
</file>

<file path=xl/sharedStrings.xml><?xml version="1.0" encoding="utf-8"?>
<sst xmlns="http://schemas.openxmlformats.org/spreadsheetml/2006/main" count="468" uniqueCount="367">
  <si>
    <t>E</t>
  </si>
  <si>
    <t>Empresa</t>
  </si>
  <si>
    <t>Data de inicio de atividade</t>
  </si>
  <si>
    <t>Linha de ação</t>
  </si>
  <si>
    <t>Dimensão empresa</t>
  </si>
  <si>
    <t>Historico</t>
  </si>
  <si>
    <t>Micro-empresa</t>
  </si>
  <si>
    <t>Pequena empresa</t>
  </si>
  <si>
    <t>Descição projeto</t>
  </si>
  <si>
    <t>Enquadramento na estratégia</t>
  </si>
  <si>
    <t>Equipamento Básico</t>
  </si>
  <si>
    <t xml:space="preserve">Estudos, Pareceres, Projetos e Consultoria </t>
  </si>
  <si>
    <t>Construções diversas</t>
  </si>
  <si>
    <t>Componentes FEDER/FC</t>
  </si>
  <si>
    <t>Despesas com Pessoal</t>
  </si>
  <si>
    <t>Aquisição de bens</t>
  </si>
  <si>
    <t xml:space="preserve">Encargos com Instalações </t>
  </si>
  <si>
    <t>Comunicações</t>
  </si>
  <si>
    <t>Seguros</t>
  </si>
  <si>
    <t xml:space="preserve">Deslocações e Estadas </t>
  </si>
  <si>
    <t>Formação</t>
  </si>
  <si>
    <t>Seminários, Exposições e Similares</t>
  </si>
  <si>
    <t>Publicidade e Divulgação</t>
  </si>
  <si>
    <t>Assistência Técnica</t>
  </si>
  <si>
    <t xml:space="preserve">Outros Serviços </t>
  </si>
  <si>
    <t>Terrenos</t>
  </si>
  <si>
    <t>Habitações</t>
  </si>
  <si>
    <t>Edifícios</t>
  </si>
  <si>
    <t>Melhoramentos Fundiários</t>
  </si>
  <si>
    <t>Equipamento de Transporte</t>
  </si>
  <si>
    <t>Equipamento de informática</t>
  </si>
  <si>
    <t>Software Informático</t>
  </si>
  <si>
    <t>Equipamento Administrativo</t>
  </si>
  <si>
    <t>Ferramentas e Utensílios</t>
  </si>
  <si>
    <t>Investimentos Incorpóreos</t>
  </si>
  <si>
    <t xml:space="preserve">Outras despesas </t>
  </si>
  <si>
    <t xml:space="preserve">Imprevistos </t>
  </si>
  <si>
    <t>Ajustamentos de preços (Revisão de Preços)</t>
  </si>
  <si>
    <t>Despesas Elegíveis - nº 1 do artigo 10</t>
  </si>
  <si>
    <t>a)</t>
  </si>
  <si>
    <t>Custos de aquisição de máquinas, equipamentos, respetiva instalação e transporte</t>
  </si>
  <si>
    <t>b)</t>
  </si>
  <si>
    <t>Custos de aquisição de equipamentos informáticos, incluindo o software necessário ao seu funcionamento</t>
  </si>
  <si>
    <t>c)</t>
  </si>
  <si>
    <t>Software standard ou desenvolvido especificamente para a atividade da empresa</t>
  </si>
  <si>
    <t>d)</t>
  </si>
  <si>
    <t>Custos de conceção e registo associados à criação de novas marcas ou coleções</t>
  </si>
  <si>
    <t>e)</t>
  </si>
  <si>
    <t>Custos iniciais associados à domiciliação de aplicações, adesão inicial a plataformas eletrónicas, subscrição inicial de aplicações em regimes de «software as a servisse», criação e publicação inicial de novos conteúdos eletrónicos, bem como a inclusão ou catalogação em diretórios ou motores de busca</t>
  </si>
  <si>
    <t>f)</t>
  </si>
  <si>
    <t>Serviços de arquitetura e engenharia relacionados com a implementação do projeto</t>
  </si>
  <si>
    <t>g)</t>
  </si>
  <si>
    <t>Material circulante diretamente relacionado com o exercício da atividade em que seja imprescindível à execução da operação, sujeito a limitações em matéria de
proporção do investimento total a definir nos avisos de
abertura de candidaturas</t>
  </si>
  <si>
    <t>h)</t>
  </si>
  <si>
    <t>Estudos, diagnósticos, auditorias, planos de marketing e projetos de arquitetura e de engenharia essenciais ao projeto de investimento sujeitos a limitações em matéria de proporção do investimento total a definir nos avisos de abertura de candidaturas</t>
  </si>
  <si>
    <t>i)</t>
  </si>
  <si>
    <t>Obras de remodelação ou adaptação, desde que contratadas a terceiros não relacionados com o adquirente beneficiário dos apoios, indispensáveis à concretização do investimento sujeitas a limitações em matéria de proporção do investimento total a definir nos avisos de abertura de candidaturas</t>
  </si>
  <si>
    <t>j)</t>
  </si>
  <si>
    <t>Participação em feiras e exposição no estrangeiro sujeitas a limitações em matéria de proporção do investimento total a definir nos avisos de abertura de candidaturas</t>
  </si>
  <si>
    <t>Custos com o arrendamento de espaço, incluindo os serviços prestados pelas entidades organizadoras das feiras, nomeadamente os relativos aos consumos de água, eletricidade, comunicações, inserções em catálogo de feira e os serviços de tradução/intérprete</t>
  </si>
  <si>
    <t>ii)</t>
  </si>
  <si>
    <t>Custos com a construção do stand, incluindo os serviços associados à conceção, construção e montagem de espaços de exposição, nomeadamente aluguer de equipamentos e mobiliário, transporte e manuseamento de
mostruários, materiais e outros suportes promocionais</t>
  </si>
  <si>
    <t>iii)</t>
  </si>
  <si>
    <t>Custos de funcionamento do stand, incluindo os serviços de deslocação e alojamento dos representantes das empresas e outras despesas de representação, bem como a contratação de tradutores/intérpretes externos à organização das feiras.</t>
  </si>
  <si>
    <t>A1</t>
  </si>
  <si>
    <t>B1</t>
  </si>
  <si>
    <t>B2</t>
  </si>
  <si>
    <t>B3</t>
  </si>
  <si>
    <t>D1</t>
  </si>
  <si>
    <t>Rácio D1</t>
  </si>
  <si>
    <t>D2</t>
  </si>
  <si>
    <t>Turismo</t>
  </si>
  <si>
    <t>Linhas de ação</t>
  </si>
  <si>
    <t>Fomentar a I&amp;D no domínio do Turismo</t>
  </si>
  <si>
    <t>Atividades</t>
  </si>
  <si>
    <t>Mar</t>
  </si>
  <si>
    <t xml:space="preserve">Fomentar a I&amp;D no domínio do Agroalimentar </t>
  </si>
  <si>
    <t>Agroalimentar, Agro-transformação, floresta e Biotecnologia Verde</t>
  </si>
  <si>
    <t>TIC e Industrias Criativas e Culturais</t>
  </si>
  <si>
    <t>Reforçar as competências em TIC, nomeadamente através de mais organização e mais recursos no interface universidade / industria</t>
  </si>
  <si>
    <t xml:space="preserve">Dar mais enfase a promoção de atividades culturais e criativas, para além do seu cruzamento com as TIC, robustecendo a oferta cultural e promovendo atividades empresariais no domínio da criatividade e dos serviços culturais </t>
  </si>
  <si>
    <t>Energias renováveis</t>
  </si>
  <si>
    <t>Saúde, Bem estar e Ciências da vida</t>
  </si>
  <si>
    <t>Fomento da I&amp;D na área das ciências da vida, com focos nos subdomínios mais diretamente associados aos setores de aplicação a privilegiar</t>
  </si>
  <si>
    <t>Agroalimentar</t>
  </si>
  <si>
    <t>Sim</t>
  </si>
  <si>
    <t>Não</t>
  </si>
  <si>
    <t>Dominio RIS 3 Regional</t>
  </si>
  <si>
    <t>Atividades Prioritárias</t>
  </si>
  <si>
    <r>
      <t>Qualificação e diferenciação dos produtos consolidados (</t>
    </r>
    <r>
      <rPr>
        <sz val="10"/>
        <color indexed="10"/>
        <rFont val="Calibri"/>
        <family val="2"/>
      </rPr>
      <t xml:space="preserve">ex: </t>
    </r>
    <r>
      <rPr>
        <sz val="10"/>
        <color indexed="8"/>
        <rFont val="Calibri"/>
        <family val="2"/>
      </rPr>
      <t>sol e mar, golfe, residencial)</t>
    </r>
  </si>
  <si>
    <t>. Hotelaria, com prioridade para os produtos complementares e em desenvolvimento
. Produtos locais diferenciados 
. Animação Turística
. Eventos internacionais com capacidade de atenuar a sazonalidade;
. Património natural e cultural
. Serviços e infraestruturas coletivas (com destaque para os associados à inovação e à internacionalização)
. Outras atividades que se enquadrem na prioridade temática
. Animação turística assente em produtos locais
. Capacitação das PME (com destaque para a presença na web, a economia digital e as TIC, a certificação de serviços, a criaçãode marcas e design, o marketing internacional)
. Sustentabilidade (consumir e produzir de forma sustentável)
. Qualificação dos recursos humanos</t>
  </si>
  <si>
    <r>
      <t>Diversificação e aposta em produtos complementares e em desenvolvimento</t>
    </r>
    <r>
      <rPr>
        <sz val="10"/>
        <rFont val="Calibri"/>
        <family val="2"/>
      </rPr>
      <t xml:space="preserve"> (</t>
    </r>
    <r>
      <rPr>
        <sz val="10"/>
        <color indexed="10"/>
        <rFont val="Calibri"/>
        <family val="2"/>
      </rPr>
      <t>ex</t>
    </r>
    <r>
      <rPr>
        <sz val="10"/>
        <rFont val="Calibri"/>
        <family val="2"/>
      </rPr>
      <t xml:space="preserve">: Gastronomia e vinhos, </t>
    </r>
    <r>
      <rPr>
        <i/>
        <sz val="10"/>
        <rFont val="Calibri"/>
        <family val="2"/>
      </rPr>
      <t>Touring</t>
    </r>
    <r>
      <rPr>
        <sz val="10"/>
        <rFont val="Calibri"/>
        <family val="2"/>
      </rPr>
      <t>/ cultura/ património, Turismo de saúde, sénior/acessível)</t>
    </r>
  </si>
  <si>
    <t>Articular a inovação ao nível do turismo com as atividades de investigação e desenvolvimento de domínios científicos e tecnológicos como os do mar, agroalimentar, energia, TIC e saúde.</t>
  </si>
  <si>
    <r>
      <t xml:space="preserve">Qualificação e diferenciação dos segmentos tradicionais </t>
    </r>
    <r>
      <rPr>
        <sz val="10"/>
        <color indexed="10"/>
        <rFont val="Calibri"/>
        <family val="2"/>
      </rPr>
      <t>(ex: pesca, conservas, sal, construção e reparação naval)</t>
    </r>
  </si>
  <si>
    <t>. Pescas
. Aquicultura
. Transformação dos produtos do mar
. Construção e reparação naval
. Turismo náutico
. Serviços e infraestruturas coletivas (com destaque para os associados à inovação e à internacionalização)
. Outras atividades que se enquadrem na prioridade temática.
. Turismo sol/mar (criação de produtos diferenciados)
. Biotecnologia azul ou marinha
. Salicultura
. Internacionalização e capacitação das PME (com destaque para a economia digital e as TIC, a certificação de produtos, a criação de marcas e design, a distribuição e logística)</t>
  </si>
  <si>
    <t>Diversificação e aposta em segmentos de elevado valor acrescentado (ex: aquicultura, construção naval com novos materiais e intensificação tecnológica, serviços náuticos avançados)</t>
  </si>
  <si>
    <r>
      <t>Fomentar a I&amp;D no domínio das Ciências do Mar</t>
    </r>
    <r>
      <rPr>
        <sz val="10"/>
        <color indexed="10"/>
        <rFont val="Calibri"/>
        <family val="2"/>
      </rPr>
      <t xml:space="preserve"> visando a criação de conhecimento, bem como (i) a sua valorização nas atividades da economia do mar e (ii) uma melhor gestão dos recursos naturais associados ao mar.</t>
    </r>
  </si>
  <si>
    <r>
      <t xml:space="preserve">Continuidade e intensificação da modernização organizacional e tecnológica das produções em escala </t>
    </r>
    <r>
      <rPr>
        <sz val="10"/>
        <color indexed="10"/>
        <rFont val="Calibri"/>
        <family val="2"/>
      </rPr>
      <t>(ex: citrinos, frutos vermelhos), com um maior controlo a jusante, sobre a distribuição e comercialização</t>
    </r>
  </si>
  <si>
    <t>. Produção agroalimentar
. Produção florestal
. Indústria agroalimentar
. Transformação da cortiça
. Turismo rural e de natureza
. Serviços e infraestruturas coletivas (com destaque para os associados à inovação e à internacionalização)
. Outras atividades que se enquadrem na prioridade temática
. Turismo “gastronomia e vinhos”
. Biotecnologia
. Internacionalização e capacitação das PME (com destaque para a economia digital e as TIC, a certificação de produtos, a criação de marcas e design, a distribuição e logística)</t>
  </si>
  <si>
    <r>
      <t>Valorização económica, através da tecnologia e de novos usos, de produções vegetais em que o Algarve apresenta qualidade (p. ex., cortiça) ou exclusividade (</t>
    </r>
    <r>
      <rPr>
        <sz val="10"/>
        <color indexed="10"/>
        <rFont val="Calibri"/>
        <family val="2"/>
      </rPr>
      <t xml:space="preserve">ex: </t>
    </r>
    <r>
      <rPr>
        <sz val="10"/>
        <color indexed="8"/>
        <rFont val="Calibri"/>
        <family val="2"/>
      </rPr>
      <t xml:space="preserve">alfarroba) </t>
    </r>
  </si>
  <si>
    <r>
      <t>Cruzar o agroalimentar e a floresta com oportunidades geradas pela procura turística (</t>
    </r>
    <r>
      <rPr>
        <sz val="10"/>
        <color indexed="10"/>
        <rFont val="Calibri"/>
        <family val="2"/>
      </rPr>
      <t>ex:</t>
    </r>
    <r>
      <rPr>
        <sz val="10"/>
        <color indexed="8"/>
        <rFont val="Calibri"/>
        <family val="2"/>
      </rPr>
      <t xml:space="preserve"> produtos “gourmet”, turismo de natureza, rural e industrial na Serra Algarvia) </t>
    </r>
  </si>
  <si>
    <t>. Aplicações e serviços baseados em TIC
.Tecnologias da produção baseadas em TIC
. Aplicações e equipamentos para Smart cities
. Indústrias criativas e multimédia
. Serviços e infraestruturas coletivas (com destaque para os associados à inovação e à internacionalização)
. Produção de conteúdos culturais e projetos virtuais na área cultural
. Outras atividades que se enquadrem na prioridade temática</t>
  </si>
  <si>
    <r>
      <t xml:space="preserve">Potenciar um </t>
    </r>
    <r>
      <rPr>
        <i/>
        <sz val="10"/>
        <color indexed="8"/>
        <rFont val="Calibri"/>
        <family val="2"/>
      </rPr>
      <t>cluster</t>
    </r>
    <r>
      <rPr>
        <sz val="10"/>
        <color indexed="8"/>
        <rFont val="Calibri"/>
        <family val="2"/>
      </rPr>
      <t xml:space="preserve"> de TIC,</t>
    </r>
    <r>
      <rPr>
        <sz val="10"/>
        <color indexed="10"/>
        <rFont val="Calibri"/>
        <family val="2"/>
      </rPr>
      <t xml:space="preserve"> desenvolvendo e alargando a base empresarial, apoiando o investimento empresarial e promovendo a articulação com a procura de proximidade gerada por todas as restantes prioridades temáticas</t>
    </r>
  </si>
  <si>
    <t>Produção em larga escala de eletricidade com origem em fontes renováveis, uma vez reunidas condições de viabilidade económica</t>
  </si>
  <si>
    <t>. Produção de energia solar, de energia eólica e através da biomassa
. Eficiência energética nos vários setores de atividade e institucionais
. Serviços e infraestruturas coletivas (com destaque para os associados à inovação e à internacionalização)
. Apostas inovadoras no dominio da eficiência energetica
. Outras atividades que se enquadrem na prioridade temática</t>
  </si>
  <si>
    <t>Eficiência energética, incorporando produção desconcentrada de energia a partir de fontes renováveis (solar térmico e fotovoltaico), nos diferentes setores consumidores</t>
  </si>
  <si>
    <r>
      <t xml:space="preserve">Fomento da I&amp;D na área da energia, visando a criação de conhecimento </t>
    </r>
    <r>
      <rPr>
        <sz val="10"/>
        <color indexed="10"/>
        <rFont val="Calibri"/>
        <family val="2"/>
      </rPr>
      <t>ou</t>
    </r>
    <r>
      <rPr>
        <sz val="10"/>
        <rFont val="Calibri"/>
        <family val="2"/>
      </rPr>
      <t xml:space="preserve"> o Aprofundamento de competências nas energias renováveis, bem como a transferência de tecnologia para o tecido económico </t>
    </r>
  </si>
  <si>
    <r>
      <rPr>
        <sz val="10"/>
        <color indexed="10"/>
        <rFont val="Calibri"/>
        <family val="2"/>
      </rPr>
      <t>Prioridade centrada no</t>
    </r>
    <r>
      <rPr>
        <sz val="10"/>
        <color indexed="8"/>
        <rFont val="Calibri"/>
        <family val="2"/>
      </rPr>
      <t xml:space="preserve"> Turismo de Saúde e Bem-estar, articulada com o reforço do sistema de saúde, privado e público, </t>
    </r>
    <r>
      <rPr>
        <sz val="10"/>
        <color indexed="10"/>
        <rFont val="Calibri"/>
        <family val="2"/>
      </rPr>
      <t>que contribua para uma região vista como destino seguro quer em termos turísticos quer, em termos de cuidados de saúde</t>
    </r>
  </si>
  <si>
    <t>. Turismo de saúde e bem-estar
. Desporto de alto rendimento
. Serviços de saúde, de cuidados continuados e de monitorização de doentes crónicos
. Serviços e infraestruturas coletivas (com destaque para os associados à inovação e à internacionalização)
. Outras atividades que se enquadrem na prioridade temática</t>
  </si>
  <si>
    <r>
      <t xml:space="preserve">Cruzamento das tecnologias da saúde com as TIC visando responder aos desafios societais relacionados com a saúde, </t>
    </r>
    <r>
      <rPr>
        <sz val="10"/>
        <color indexed="10"/>
        <rFont val="Calibri"/>
        <family val="2"/>
      </rPr>
      <t>o envelhecimento ativo e a monitorização, vigilância e assistência à distância.</t>
    </r>
  </si>
  <si>
    <t>volume de negocios2016</t>
  </si>
  <si>
    <t>volume de negocios2017</t>
  </si>
  <si>
    <t>volume de negocios2018</t>
  </si>
  <si>
    <t>volume de negocios2019</t>
  </si>
  <si>
    <t>volume de negocios2020</t>
  </si>
  <si>
    <t>volume de negocios2021</t>
  </si>
  <si>
    <t>Hotelaria, com prioridade para os produtos complementares e em desenvolvimento</t>
  </si>
  <si>
    <t xml:space="preserve">Produtos locais diferenciados </t>
  </si>
  <si>
    <t>Animação Turística</t>
  </si>
  <si>
    <t>Eventos internacionais com capacidade de atenuar a sazonalidade</t>
  </si>
  <si>
    <t>Património natural e cultural</t>
  </si>
  <si>
    <t>Serviços e infraestruturas coletivas (com destaque para os associados à inovação e à internacionalização)</t>
  </si>
  <si>
    <t>Outras atividades que se enquadrem na prioridade temática</t>
  </si>
  <si>
    <t>Animação turística assente em produtos locais</t>
  </si>
  <si>
    <t>Capacitação das PME (com destaque para a presença na web, a economia digital e as TIC, a certificação de serviços, a criaçãode marcas e design, o marketing internacional)</t>
  </si>
  <si>
    <t>Sustentabilidade (consumir e produzir de forma sustentável)</t>
  </si>
  <si>
    <t>Qualificação dos recursos humanos</t>
  </si>
  <si>
    <t>Pescas</t>
  </si>
  <si>
    <t>Aquicultura</t>
  </si>
  <si>
    <t>Transformação dos produtos do mar</t>
  </si>
  <si>
    <t>Construção e reparação naval</t>
  </si>
  <si>
    <t>Turismo náutico</t>
  </si>
  <si>
    <t>Outras atividades que se enquadrem na prioridade temática.</t>
  </si>
  <si>
    <t>Turismo sol/mar (criação de produtos diferenciados)</t>
  </si>
  <si>
    <t>Biotecnologia azul ou marinha</t>
  </si>
  <si>
    <t>Salicultura</t>
  </si>
  <si>
    <t>Internacionalização e capacitação das PME (com destaque para a economia digital e as TIC, a certificação de produtos, a criação de marcas e design, a distribuição e logística)</t>
  </si>
  <si>
    <t>Produção agroalimentar</t>
  </si>
  <si>
    <t>Produção florestal</t>
  </si>
  <si>
    <t>Indústria agroalimentar</t>
  </si>
  <si>
    <t>Transformação da cortiça</t>
  </si>
  <si>
    <t>Turismo rural e de natureza</t>
  </si>
  <si>
    <t>Turismo “gastronomia e vinhos”</t>
  </si>
  <si>
    <t>Biotecnologia</t>
  </si>
  <si>
    <t>Aplicações e serviços baseados em TIC</t>
  </si>
  <si>
    <t>Tecnologias da produção baseadas em TIC</t>
  </si>
  <si>
    <t>Aplicações e equipamentos para Smart cities</t>
  </si>
  <si>
    <t>Indústrias criativas e multimédia</t>
  </si>
  <si>
    <t>Produção de conteúdos culturais e projetos virtuais na área cultural</t>
  </si>
  <si>
    <t>Produção de energia solar, de energia eólica e através da biomassa</t>
  </si>
  <si>
    <t>Eficiência energética nos vários setores de atividade e institucionais</t>
  </si>
  <si>
    <t>Apostas inovadoras no dominio da eficiência energetica</t>
  </si>
  <si>
    <t>Turismo de saúde e bem-estar</t>
  </si>
  <si>
    <t>Desporto de alto rendimento</t>
  </si>
  <si>
    <t>Serviços de saúde, de cuidados continuados e de monitorização de doentes crónicos</t>
  </si>
  <si>
    <t>TIC</t>
  </si>
  <si>
    <t>Energia</t>
  </si>
  <si>
    <t>Saúde</t>
  </si>
  <si>
    <t>PT 1</t>
  </si>
  <si>
    <t>PT 2</t>
  </si>
  <si>
    <t>PT 3</t>
  </si>
  <si>
    <t>PT 4</t>
  </si>
  <si>
    <t>PT 5</t>
  </si>
  <si>
    <t>PT 6</t>
  </si>
  <si>
    <t>PT 7</t>
  </si>
  <si>
    <t>PT 8</t>
  </si>
  <si>
    <t>PT 9</t>
  </si>
  <si>
    <t>PT 10</t>
  </si>
  <si>
    <t>I - Caracterização do beneficiário</t>
  </si>
  <si>
    <t>III - Auto-avaliação / Critérios de seleção</t>
  </si>
  <si>
    <t>Género</t>
  </si>
  <si>
    <t>Masculino</t>
  </si>
  <si>
    <t>Feminino</t>
  </si>
  <si>
    <t>Sem Qualificação</t>
  </si>
  <si>
    <t>Nível 1</t>
  </si>
  <si>
    <t>Nível 2</t>
  </si>
  <si>
    <t>Nível 3</t>
  </si>
  <si>
    <t xml:space="preserve">Nível 4 </t>
  </si>
  <si>
    <t>Nível 5</t>
  </si>
  <si>
    <t>Nível 6</t>
  </si>
  <si>
    <t>Nível 7</t>
  </si>
  <si>
    <t>Nível 8</t>
  </si>
  <si>
    <t>Nível de Qualificação (QNQ)</t>
  </si>
  <si>
    <t>Forma jurídica da empresa</t>
  </si>
  <si>
    <t>Empresário em Nome Individual.</t>
  </si>
  <si>
    <t>Sociedade Anónima</t>
  </si>
  <si>
    <t>Sociedade por Quotas</t>
  </si>
  <si>
    <t>Sociedade em Nome Coletivo</t>
  </si>
  <si>
    <t>Sociedade em Comandita</t>
  </si>
  <si>
    <t>Sociedade Unipessoal por Quotas</t>
  </si>
  <si>
    <t>Cooperativa</t>
  </si>
  <si>
    <t>Estabelecimento Individual de Responsabilidade Limitada</t>
  </si>
  <si>
    <t>CAE (REV.3) do Beneficiário</t>
  </si>
  <si>
    <t>Designação</t>
  </si>
  <si>
    <t>Percent. (%)</t>
  </si>
  <si>
    <t>Percent. (%) (*)</t>
  </si>
  <si>
    <t>(*) Relativa ao Volume de Negócios</t>
  </si>
  <si>
    <t>CAE (REV.3) da atividade do objeto de candidatura</t>
  </si>
  <si>
    <t>Anexo F - Memória Descritiva</t>
  </si>
  <si>
    <t>Beneficiário</t>
  </si>
  <si>
    <t>Dimensão da Entidade</t>
  </si>
  <si>
    <t xml:space="preserve">Natureza jurídica </t>
  </si>
  <si>
    <t>Data de constituição</t>
  </si>
  <si>
    <t>Tipo de contrato/Designação</t>
  </si>
  <si>
    <t>Objeto (área de atividade/valência)</t>
  </si>
  <si>
    <t>Destinatários</t>
  </si>
  <si>
    <t xml:space="preserve">RH abrangidos (perfil e nº) </t>
  </si>
  <si>
    <r>
      <t xml:space="preserve">Vigência
</t>
    </r>
    <r>
      <rPr>
        <sz val="10"/>
        <rFont val="Tahoma"/>
        <family val="2"/>
      </rPr>
      <t>(início e fim)</t>
    </r>
  </si>
  <si>
    <r>
      <t xml:space="preserve">Breve caraterização e historial da entidade (quando aplicável) assinalando:
</t>
    </r>
    <r>
      <rPr>
        <sz val="11"/>
        <rFont val="Calibri"/>
        <family val="2"/>
        <scheme val="minor"/>
      </rPr>
      <t>(i) O perfil dos seus sócios/fundadores; (ii) Os pontos chave na evolução da sua atividade; (iii) Áreas de atividade/vaalências da intervenção atuais e destinatários/público-alvo; (iv)  Meios técnicos, físicos e humanos da entidade e fontes de financiamento; (v) Os principais pontos fortes e pontos fracos da entidade face a outras que atuam na mesma área;(máx 6000 carateres)</t>
    </r>
  </si>
  <si>
    <t>Nível de Qualificação
 (QNQ)</t>
  </si>
  <si>
    <t>PT**</t>
  </si>
  <si>
    <t>Situação
[Alíneas a) a f) do nº1 do artigo 6º]</t>
  </si>
  <si>
    <t xml:space="preserve">TIC e Industrias Criativas </t>
  </si>
  <si>
    <t xml:space="preserve">Atividades prioritárias </t>
  </si>
  <si>
    <t>A - Eficácia e impacto em resultados</t>
  </si>
  <si>
    <t>A1 - Contributo para a concretização dos indicadores de realização e resultado do PO CRESC ALGARVE 2020</t>
  </si>
  <si>
    <t>Justificar indicando funções que vão desempenhar: (máx 1500 carateres)</t>
  </si>
  <si>
    <t>B - Eficiência, qualidade e inovação</t>
  </si>
  <si>
    <t>Justificar: (máx 1500 carateres)</t>
  </si>
  <si>
    <t>B2 - Caráter inovador do projeto (será avaliado, nomeadamente, o grau de inovação dos recursos a utilizar e a mobilizar, o grau de inovação para a empresa/para o local onde se insere)</t>
  </si>
  <si>
    <t>B3 - Sustentabilidade prevista para o projeto após o financiamento</t>
  </si>
  <si>
    <t>D - Abrangência e transversalidade</t>
  </si>
  <si>
    <t xml:space="preserve">D1 - Grau de integração do projeto em planos de intervenção mais abrangentes </t>
  </si>
  <si>
    <t>D2 - Grau de inserção na estratégia regional de especialização inteligente</t>
  </si>
  <si>
    <t>Justificação (máx 1500 carateres)</t>
  </si>
  <si>
    <t>E - Igualdade de oportunidades e de género</t>
  </si>
  <si>
    <t>E1 - Contributo para a igualdade de oportunidades, nomeadamente no que diz respeito ao empreendedorismo jovem e feminino</t>
  </si>
  <si>
    <r>
      <t>Qualificação e diferenciação dos produtos consolidados (</t>
    </r>
    <r>
      <rPr>
        <sz val="10"/>
        <rFont val="Calibri"/>
        <family val="2"/>
      </rPr>
      <t>ex: sol e mar, golfe, residencial)</t>
    </r>
  </si>
  <si>
    <r>
      <t>Diversificação e aposta em produtos complementares e em desenvolvimento</t>
    </r>
    <r>
      <rPr>
        <sz val="10"/>
        <rFont val="Calibri"/>
        <family val="2"/>
      </rPr>
      <t xml:space="preserve"> (ex: Gastronomia e vinhos, </t>
    </r>
    <r>
      <rPr>
        <i/>
        <sz val="10"/>
        <rFont val="Calibri"/>
        <family val="2"/>
      </rPr>
      <t>Touring</t>
    </r>
    <r>
      <rPr>
        <sz val="10"/>
        <rFont val="Calibri"/>
        <family val="2"/>
      </rPr>
      <t>/ cultura/ património, Turismo de saúde, sénior/acessível)</t>
    </r>
  </si>
  <si>
    <r>
      <t xml:space="preserve">Qualificação e diferenciação dos segmentos tradicionais </t>
    </r>
    <r>
      <rPr>
        <sz val="10"/>
        <rFont val="Calibri"/>
        <family val="2"/>
      </rPr>
      <t>(ex: pesca, conservas, sal, construção e reparação naval)</t>
    </r>
  </si>
  <si>
    <r>
      <t>Fomentar a I&amp;D no domínio das Ciências do Mar</t>
    </r>
    <r>
      <rPr>
        <sz val="10"/>
        <rFont val="Calibri"/>
        <family val="2"/>
      </rPr>
      <t xml:space="preserve"> visando a criação de conhecimento, bem como (i) a sua valorização nas atividades da economia do mar e (ii) uma melhor gestão dos recursos naturais associados ao mar.</t>
    </r>
  </si>
  <si>
    <r>
      <t xml:space="preserve">Continuidade e intensificação da modernização organizacional e tecnológica das produções em escala </t>
    </r>
    <r>
      <rPr>
        <sz val="10"/>
        <rFont val="Calibri"/>
        <family val="2"/>
      </rPr>
      <t>(ex: citrinos, frutos vermelhos), com um maior controlo a jusante, sobre a distribuição e comercialização</t>
    </r>
  </si>
  <si>
    <r>
      <t>Valorização económica, através da tecnologia e de novos usos, de produções vegetais em que o Algarve apresenta qualidade (p. ex., cortiça) ou exclusividade (</t>
    </r>
    <r>
      <rPr>
        <sz val="10"/>
        <rFont val="Calibri"/>
        <family val="2"/>
      </rPr>
      <t xml:space="preserve">ex: alfarroba) </t>
    </r>
  </si>
  <si>
    <r>
      <t>Cruzar o agroalimentar e a floresta com oportunidades geradas pela procura turística (</t>
    </r>
    <r>
      <rPr>
        <sz val="10"/>
        <rFont val="Calibri"/>
        <family val="2"/>
      </rPr>
      <t xml:space="preserve">ex: produtos “gourmet”, turismo de natureza, rural e industrial na Serra Algarvia) </t>
    </r>
  </si>
  <si>
    <r>
      <t xml:space="preserve">Potenciar um </t>
    </r>
    <r>
      <rPr>
        <i/>
        <sz val="10"/>
        <rFont val="Calibri"/>
        <family val="2"/>
      </rPr>
      <t>cluster</t>
    </r>
    <r>
      <rPr>
        <sz val="10"/>
        <rFont val="Calibri"/>
        <family val="2"/>
      </rPr>
      <t xml:space="preserve"> de TIC, desenvolvendo e alargando a base empresarial, apoiando o investimento empresarial e promovendo a articulação com a procura de proximidade gerada por todas as restantes prioridades temáticas</t>
    </r>
  </si>
  <si>
    <t>N.º de postos de trabalhos a criar:</t>
  </si>
  <si>
    <t>B1 - Coerência e racionalidade do projeto (será avaliado, nomeadamente, a qualidade do projeto, a coerência face ao diagnóstico apresentado e a fundamentação das opções de investimento)</t>
  </si>
  <si>
    <t>II - Caraterização do projeto de empreendedorismo</t>
  </si>
  <si>
    <r>
      <rPr>
        <b/>
        <sz val="11"/>
        <rFont val="Calibri"/>
        <family val="2"/>
      </rPr>
      <t>Descrição do projeto de empreendedorismo</t>
    </r>
    <r>
      <rPr>
        <sz val="11"/>
        <rFont val="Calibri"/>
        <family val="2"/>
        <scheme val="minor"/>
      </rPr>
      <t>, integrando os seguintes pontos: 
i) Identificação dos objetivos gerais e específicos, ii)  Problemas ou necessidades não satisfeitas a solucionar; iii) Estratégia do projeto associada à criação dos postos dos trabalho (atividades, processos ou produtos a desenvolver); iv) Destinatários/público-alvo; v) Caráter inovador e sustentável das soluções preconizadas vi) cumprimento do principio de igualdade de oportunidades
Deverá ser indicado de forma clara se se trata de uma nova área de atividade ou de expansão e melhoria de áreas ja existentes (máx 6000 carateres)</t>
    </r>
  </si>
  <si>
    <t xml:space="preserve">+CO3SO Emprego
</t>
  </si>
  <si>
    <t>Enquadramento do projeto em planos de intervenção (na EDL) (máx 1500 carateres)</t>
  </si>
  <si>
    <t>«Investidor da Diáspora» *</t>
  </si>
  <si>
    <t>Nacionalidade</t>
  </si>
  <si>
    <t xml:space="preserve">Cidadão português </t>
  </si>
  <si>
    <t>País de Residência</t>
  </si>
  <si>
    <t>% Investimento no projeto</t>
  </si>
  <si>
    <t>Luso-descendente</t>
  </si>
  <si>
    <t>*Alínea o) do artº 2º da Portaria nº 52/2020, na sua redação atual.</t>
  </si>
  <si>
    <r>
      <rPr>
        <b/>
        <sz val="10"/>
        <rFont val="Tahoma"/>
        <family val="2"/>
      </rPr>
      <t>Média de trabalhadores diretamente registados nos 12 meses que precedem a submissão da candidatura</t>
    </r>
    <r>
      <rPr>
        <sz val="10"/>
        <rFont val="Tahoma"/>
        <family val="2"/>
      </rPr>
      <t xml:space="preserve"> [alínea b) do artigo 2.º]</t>
    </r>
  </si>
  <si>
    <t>Pessoas apoiadas no âmbito da criação de emprego, incluindo autoemprego, que permanecem 6 meses após o fim do apoio</t>
  </si>
  <si>
    <t>O valor mínimo não poderá ser inferior a 50%, devendo arredondar-se o resultado de modo a considerar no numerador nº inteiro de postos de trabalho (Ex.: 1 PT = 1/1= 100%; 2 PT = ½= 50%; 3 PT = 2/3 = 68%; 4 PT = 2/4 = 50%; 5 PT = 3/5= 60%; etc).</t>
  </si>
  <si>
    <t>Postos de trabalho criados ( Nº )</t>
  </si>
  <si>
    <t>Contratos de concessão ou associação com o Estado em vigor (Administração Central ou Local), aplicável ao aviso empreendedorismo social:</t>
  </si>
  <si>
    <t>OPERAÇÃO Nº</t>
  </si>
  <si>
    <t>Modalidade +CO3SO</t>
  </si>
  <si>
    <t>Emprego Empreendedorismo Social</t>
  </si>
  <si>
    <t>IAS</t>
  </si>
  <si>
    <t>Nº total de Postos de trabalho a criar</t>
  </si>
  <si>
    <t>SIM</t>
  </si>
  <si>
    <t>NÃO</t>
  </si>
  <si>
    <t>OI</t>
  </si>
  <si>
    <t>Empresa iniciou atividade há menos de 5 anos?</t>
  </si>
  <si>
    <t>Investidor da Diáspora</t>
  </si>
  <si>
    <t>TSU</t>
  </si>
  <si>
    <t>R1. Encargos com Destinatários (Custos Diretos com PT criados)</t>
  </si>
  <si>
    <t>OCS Taxa Fixa 40%</t>
  </si>
  <si>
    <t>Total Comparticipação</t>
  </si>
  <si>
    <t>Ordenação
PT</t>
  </si>
  <si>
    <t>Nº de meses a financiar</t>
  </si>
  <si>
    <t>Valor Máximo de Apoio (IAS)</t>
  </si>
  <si>
    <t>Majoração 0,5 IAS</t>
  </si>
  <si>
    <t>TSU Equivalente</t>
  </si>
  <si>
    <t>Valor de Apoio Solicitado (Remuneração base)</t>
  </si>
  <si>
    <t>TSU Solicitada</t>
  </si>
  <si>
    <t>Valor Máximo Apurado (R1)</t>
  </si>
  <si>
    <t>(1)</t>
  </si>
  <si>
    <t>(2)</t>
  </si>
  <si>
    <t>(3)</t>
  </si>
  <si>
    <t>(4)</t>
  </si>
  <si>
    <t>(5)</t>
  </si>
  <si>
    <t>(6)</t>
  </si>
  <si>
    <t>(7)</t>
  </si>
  <si>
    <t>(8)</t>
  </si>
  <si>
    <t>(9=7+8)</t>
  </si>
  <si>
    <t>Próprio emprego</t>
  </si>
  <si>
    <t xml:space="preserve">Com qualificação de nível 5, 6, 7, ou 8 (QNQ), inativos ou desempregados e residentes em territórios não classificados como de baixa densidade, estimulando a mobilidade geográfica de trabalhadores </t>
  </si>
  <si>
    <t>Desempregado inscrito no IEFP, toxicodependente em processo de recuperação</t>
  </si>
  <si>
    <t>R.1.4.2. Apoio à criação do Próprio Emprego</t>
  </si>
  <si>
    <t>R.1.4.3. Apoios Diretos à Contratação</t>
  </si>
  <si>
    <t>R1. Encargos com Destinatários</t>
  </si>
  <si>
    <t>Comparticipação FSE Custos Diretos c/ PT (85%)</t>
  </si>
  <si>
    <t>OSS</t>
  </si>
  <si>
    <t>Comparticipação TOTAL FSE</t>
  </si>
  <si>
    <t>Total Elegível</t>
  </si>
  <si>
    <t>Âmbito Territorial</t>
  </si>
  <si>
    <t>Beneficiários</t>
  </si>
  <si>
    <t>Emprego Interior</t>
  </si>
  <si>
    <t>Territórios Interior (baixa densidade)</t>
  </si>
  <si>
    <t xml:space="preserve">PME </t>
  </si>
  <si>
    <t>Emprego Urbano</t>
  </si>
  <si>
    <t xml:space="preserve">Áreas de Regeneração Urbana (ARU) previstas PEDU </t>
  </si>
  <si>
    <t>PME</t>
  </si>
  <si>
    <t>Áreas de Regeneração Urbana (ARU) previstas PARU</t>
  </si>
  <si>
    <t>Todo o território Nacional</t>
  </si>
  <si>
    <t>Entidades da economia social previstas no nº4 da Lei nº30/2013</t>
  </si>
  <si>
    <t>Modalidades Intervenção</t>
  </si>
  <si>
    <t>a) Intervenções GAL (DLBC)</t>
  </si>
  <si>
    <t>&lt;= 2 PT</t>
  </si>
  <si>
    <t>b) Intervenções CIM/AM (PDCT)</t>
  </si>
  <si>
    <t>&gt; 2 PT</t>
  </si>
  <si>
    <t>c) Intervenções  AG</t>
  </si>
  <si>
    <t xml:space="preserve">Tipologias de operação </t>
  </si>
  <si>
    <t>1 - Criação de Postos de Trabalho nas seguintes condições</t>
  </si>
  <si>
    <t>Desempregados inscritos há pelo menos 6 meses no IEFP</t>
  </si>
  <si>
    <t xml:space="preserve">b) </t>
  </si>
  <si>
    <t xml:space="preserve">Desempregados inscritos há pelo menos 2 meses no IEFP &lt;= 29 anos ou &gt;45 anos </t>
  </si>
  <si>
    <t xml:space="preserve">Desempregado inscrito no IEFP, beneficiário de prestação de desemprego </t>
  </si>
  <si>
    <t xml:space="preserve">d.i) </t>
  </si>
  <si>
    <t>Desempregado inscrito no IEFP, beneficiário do rendimento social de inserção</t>
  </si>
  <si>
    <t xml:space="preserve">d.ii) </t>
  </si>
  <si>
    <t>Desempregado inscrito no IEFP, com deficiência e incapacidade</t>
  </si>
  <si>
    <t>d.iii)</t>
  </si>
  <si>
    <t>Desempregado inscrito no IEFP, que integre família monoparental</t>
  </si>
  <si>
    <t>d.iv)</t>
  </si>
  <si>
    <t>Desempregado inscrito no IEFP, cujo conjuge ou pessoa com quem viva em união de facto se encontre igualmente em situação de desemprego, inscrito no IEFP</t>
  </si>
  <si>
    <t xml:space="preserve">d.v) </t>
  </si>
  <si>
    <t>Desempregado inscrito no IEFP, vítima de violência doméstica</t>
  </si>
  <si>
    <t xml:space="preserve">d.vi) </t>
  </si>
  <si>
    <t>Desempregado inscrito no IEFP, refugiado</t>
  </si>
  <si>
    <t xml:space="preserve">d.vii) </t>
  </si>
  <si>
    <t>Desempregado inscrito no IEFP, Ex-recluso e aquele que tenha cumprido penas ou medidas judiciais não privativas e liberdades em condições de se inserir na vida ativa</t>
  </si>
  <si>
    <t xml:space="preserve">d.viii) </t>
  </si>
  <si>
    <t xml:space="preserve">d.ix) </t>
  </si>
  <si>
    <t>Desempregado inscrito no IEFP, que tenha prestado serviço efetivo em regime de contrato, regime de contrato especial ou regime de voluntariado nas forças armadas ( condições do nº 2 do artigo 22º do Decreto-lei nº76/2018)</t>
  </si>
  <si>
    <t xml:space="preserve">d.x) </t>
  </si>
  <si>
    <t>Desempregado inscrito no IEFP, em situação de sem-abrigo</t>
  </si>
  <si>
    <t xml:space="preserve">d.xi) </t>
  </si>
  <si>
    <t>Desempregado inscrito no IEFP, vítima de tráfico de seres humanos</t>
  </si>
  <si>
    <t xml:space="preserve">d.xii) </t>
  </si>
  <si>
    <t xml:space="preserve">e) </t>
  </si>
  <si>
    <t>(+ CO3SO Interior) 0</t>
  </si>
  <si>
    <t>Pessoas que não tenham registos na segurança social como trabalhadores por conta de outrem, nem como trabalhadores independentes nos 6 meses anteriores à contratação.</t>
  </si>
  <si>
    <t xml:space="preserve">f) </t>
  </si>
  <si>
    <t>2 - Elegíveis contratos de trabalho sem termo, desde que celebrados após a apresentação da candidatura</t>
  </si>
  <si>
    <t>3- alínea e) do nº1 só se aplicam ao  +CO3SO Emprego Interior</t>
  </si>
  <si>
    <t>Taxa 85%</t>
  </si>
  <si>
    <t>Taxa fixa de 40% sobre custos diretos com os posto de trabalho criados</t>
  </si>
  <si>
    <t>GAL</t>
  </si>
  <si>
    <t>AG</t>
  </si>
  <si>
    <t>Dimensão Entidade</t>
  </si>
  <si>
    <t>Média empresa</t>
  </si>
  <si>
    <t>Outros</t>
  </si>
  <si>
    <t>Opção</t>
  </si>
  <si>
    <t xml:space="preserve"> Outras atividades que se enquadrem na prioridade temática</t>
  </si>
  <si>
    <t xml:space="preserve">Fomento da I&amp;D na área da energia, visando a criação de conhecimento ou o Aprofundamento de competências nas energias renováveis, bem como a transferência de tecnologia para o tecido económico </t>
  </si>
  <si>
    <t>Prioridade centrada no Turismo de Saúde e Bem-estar, articulada com o reforço do sistema de saúde, privado e público, que contribua para uma região vista como destino seguro quer em termos turísticos quer, em termos de cuidados de saúde</t>
  </si>
  <si>
    <t>Cruzamento das tecnologias da saúde com as TIC visando responder aos desafios societais relacionados com a saúde, o envelhecimento ativo e a monitorização, vigilância e assistência à distância.</t>
  </si>
  <si>
    <t>PT 11</t>
  </si>
  <si>
    <t>PT 12</t>
  </si>
  <si>
    <t>PT 13</t>
  </si>
  <si>
    <t>PT 14</t>
  </si>
  <si>
    <t>PT 15</t>
  </si>
  <si>
    <t xml:space="preserve">* Registar por ordem cronológica, os dados relativos aos postos de trabalho que se prevê criar. </t>
  </si>
  <si>
    <t>Caraterização dos postos de trabalho a criar</t>
  </si>
  <si>
    <t>Outra</t>
  </si>
  <si>
    <t>Remuneração base mensal</t>
  </si>
  <si>
    <t>N.º meses ao serviço (máximo 36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</si>
</sst>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##,###,##0"/>
    <numFmt numFmtId="165" formatCode="0.0"/>
    <numFmt numFmtId="166" formatCode="_ * #,##0.00_)&quot;€&quot;;_ * \(#,##0.00\)&quot;€&quot;;\-;_ @_ "/>
  </numFmts>
  <fonts count="70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Tahoma"/>
      <family val="2"/>
      <charset val="1"/>
    </font>
    <font>
      <sz val="10"/>
      <name val="Tahoma"/>
      <family val="2"/>
      <charset val="1"/>
    </font>
    <font>
      <b/>
      <sz val="10"/>
      <color indexed="9"/>
      <name val="Tahoma"/>
      <family val="2"/>
      <charset val="1"/>
    </font>
    <font>
      <b/>
      <sz val="9"/>
      <name val="Tahoma"/>
      <family val="2"/>
      <charset val="1"/>
    </font>
    <font>
      <b/>
      <sz val="10"/>
      <color indexed="8"/>
      <name val="Tahoma"/>
      <family val="2"/>
      <charset val="1"/>
    </font>
    <font>
      <sz val="10"/>
      <color indexed="8"/>
      <name val="Tahoma"/>
      <family val="2"/>
      <charset val="1"/>
    </font>
    <font>
      <sz val="10"/>
      <color indexed="10"/>
      <name val="Tahoma"/>
      <family val="2"/>
      <charset val="1"/>
    </font>
    <font>
      <sz val="10"/>
      <name val="Tahoma"/>
      <family val="2"/>
    </font>
    <font>
      <sz val="8"/>
      <name val="Verdana"/>
      <family val="2"/>
    </font>
    <font>
      <sz val="10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31"/>
      <name val="Calibri"/>
      <family val="2"/>
    </font>
    <font>
      <i/>
      <sz val="11"/>
      <color indexed="55"/>
      <name val="Calibri"/>
      <family val="2"/>
    </font>
    <font>
      <sz val="9"/>
      <name val="Tahoma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ahoma"/>
      <family val="2"/>
      <charset val="1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70C0"/>
      <name val="Tahoma"/>
      <family val="2"/>
      <charset val="1"/>
    </font>
    <font>
      <sz val="11"/>
      <color rgb="FF0070C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indexed="8"/>
      <name val="Tahoma"/>
      <family val="2"/>
      <charset val="1"/>
    </font>
    <font>
      <b/>
      <sz val="10"/>
      <name val="Calibri"/>
      <family val="2"/>
      <scheme val="minor"/>
    </font>
    <font>
      <b/>
      <sz val="18"/>
      <name val="Tahoma"/>
      <family val="2"/>
      <charset val="1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 Unicode MS"/>
      <family val="2"/>
    </font>
    <font>
      <b/>
      <sz val="12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indexed="39"/>
      </patternFill>
    </fill>
    <fill>
      <patternFill patternType="solid">
        <fgColor indexed="33"/>
      </patternFill>
    </fill>
    <fill>
      <patternFill patternType="solid">
        <fgColor indexed="28"/>
      </patternFill>
    </fill>
    <fill>
      <patternFill patternType="solid">
        <fgColor indexed="36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3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9"/>
      </patternFill>
    </fill>
    <fill>
      <patternFill patternType="solid">
        <fgColor theme="0"/>
        <bgColor indexed="26"/>
      </patternFill>
    </fill>
    <fill>
      <patternFill patternType="solid">
        <fgColor theme="2" tint="-0.499984740745262"/>
        <bgColor indexed="59"/>
      </patternFill>
    </fill>
    <fill>
      <patternFill patternType="solid">
        <fgColor rgb="FF4F81BD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008000"/>
        <bgColor rgb="FF008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0" fontId="14" fillId="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23" fillId="17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4" applyNumberFormat="0" applyAlignment="0" applyProtection="0"/>
    <xf numFmtId="0" fontId="30" fillId="4" borderId="4" applyNumberFormat="0" applyAlignment="0" applyProtection="0"/>
    <xf numFmtId="0" fontId="20" fillId="0" borderId="6" applyNumberFormat="0" applyFill="0" applyAlignment="0" applyProtection="0"/>
    <xf numFmtId="0" fontId="29" fillId="18" borderId="7" applyNumberFormat="0" applyAlignment="0" applyProtection="0"/>
    <xf numFmtId="0" fontId="15" fillId="14" borderId="0" applyNumberFormat="0" applyBorder="0" applyAlignment="0" applyProtection="0"/>
    <xf numFmtId="0" fontId="21" fillId="8" borderId="0" applyNumberFormat="0" applyBorder="0" applyAlignment="0" applyProtection="0"/>
    <xf numFmtId="0" fontId="22" fillId="6" borderId="5" applyNumberFormat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24" fillId="11" borderId="0" applyNumberFormat="0" applyBorder="0" applyAlignment="0" applyProtection="0"/>
    <xf numFmtId="0" fontId="1" fillId="0" borderId="0"/>
    <xf numFmtId="0" fontId="11" fillId="0" borderId="0"/>
    <xf numFmtId="0" fontId="9" fillId="0" borderId="0"/>
    <xf numFmtId="0" fontId="11" fillId="0" borderId="0"/>
    <xf numFmtId="0" fontId="10" fillId="0" borderId="0"/>
    <xf numFmtId="0" fontId="1" fillId="0" borderId="0">
      <alignment vertical="center"/>
    </xf>
    <xf numFmtId="0" fontId="11" fillId="0" borderId="0"/>
    <xf numFmtId="0" fontId="11" fillId="7" borderId="8" applyNumberFormat="0" applyFont="0" applyAlignment="0" applyProtection="0"/>
    <xf numFmtId="0" fontId="11" fillId="7" borderId="8" applyNumberFormat="0" applyFont="0" applyAlignment="0" applyProtection="0"/>
    <xf numFmtId="0" fontId="11" fillId="7" borderId="8" applyNumberFormat="0" applyFont="0" applyAlignment="0" applyProtection="0"/>
    <xf numFmtId="0" fontId="11" fillId="7" borderId="8" applyNumberFormat="0" applyFont="0" applyAlignment="0" applyProtection="0"/>
    <xf numFmtId="0" fontId="25" fillId="4" borderId="9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ill="0" applyBorder="0" applyAlignment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5" fillId="4" borderId="9" applyNumberFormat="0" applyAlignment="0" applyProtection="0"/>
    <xf numFmtId="0" fontId="2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44" fontId="64" fillId="0" borderId="0" applyFont="0" applyFill="0" applyBorder="0" applyAlignment="0" applyProtection="0"/>
    <xf numFmtId="9" fontId="64" fillId="0" borderId="0" applyFont="0" applyFill="0" applyBorder="0" applyAlignment="0" applyProtection="0"/>
  </cellStyleXfs>
  <cellXfs count="362">
    <xf numFmtId="0" fontId="0" fillId="0" borderId="0" xfId="0"/>
    <xf numFmtId="0" fontId="7" fillId="0" borderId="0" xfId="60" applyFont="1" applyFill="1" applyBorder="1"/>
    <xf numFmtId="0" fontId="7" fillId="0" borderId="0" xfId="60" applyFont="1" applyBorder="1"/>
    <xf numFmtId="0" fontId="7" fillId="0" borderId="0" xfId="60" applyFont="1" applyBorder="1" applyAlignment="1">
      <alignment horizontal="left"/>
    </xf>
    <xf numFmtId="0" fontId="3" fillId="0" borderId="0" xfId="60" applyFont="1" applyBorder="1"/>
    <xf numFmtId="0" fontId="3" fillId="0" borderId="0" xfId="60" applyFont="1" applyBorder="1" applyAlignment="1">
      <alignment horizontal="left"/>
    </xf>
    <xf numFmtId="0" fontId="8" fillId="0" borderId="0" xfId="60" applyFont="1" applyFill="1" applyBorder="1"/>
    <xf numFmtId="0" fontId="4" fillId="0" borderId="0" xfId="60" applyFont="1" applyFill="1" applyBorder="1" applyAlignment="1">
      <alignment horizontal="center" vertical="center"/>
    </xf>
    <xf numFmtId="0" fontId="39" fillId="0" borderId="0" xfId="0" applyFont="1"/>
    <xf numFmtId="0" fontId="0" fillId="0" borderId="0" xfId="0" applyBorder="1" applyAlignment="1">
      <alignment horizontal="center"/>
    </xf>
    <xf numFmtId="0" fontId="13" fillId="0" borderId="0" xfId="66" applyFont="1" applyFill="1" applyBorder="1" applyAlignment="1">
      <alignment vertical="center"/>
    </xf>
    <xf numFmtId="164" fontId="5" fillId="22" borderId="0" xfId="60" applyNumberFormat="1" applyFont="1" applyFill="1" applyBorder="1" applyAlignment="1">
      <alignment vertical="center"/>
    </xf>
    <xf numFmtId="0" fontId="0" fillId="0" borderId="0" xfId="0" applyFont="1"/>
    <xf numFmtId="0" fontId="3" fillId="0" borderId="0" xfId="60" applyFont="1" applyFill="1" applyBorder="1" applyAlignment="1">
      <alignment horizontal="center" vertical="center"/>
    </xf>
    <xf numFmtId="0" fontId="12" fillId="0" borderId="0" xfId="64" applyFont="1" applyFill="1" applyAlignment="1">
      <alignment vertical="center" wrapText="1"/>
    </xf>
    <xf numFmtId="14" fontId="12" fillId="0" borderId="0" xfId="64" applyNumberFormat="1" applyFont="1" applyFill="1" applyAlignment="1">
      <alignment vertical="center" wrapText="1"/>
    </xf>
    <xf numFmtId="14" fontId="0" fillId="0" borderId="0" xfId="0" applyNumberFormat="1"/>
    <xf numFmtId="0" fontId="11" fillId="0" borderId="0" xfId="0" applyFont="1"/>
    <xf numFmtId="0" fontId="33" fillId="0" borderId="0" xfId="0" applyFont="1"/>
    <xf numFmtId="0" fontId="0" fillId="0" borderId="0" xfId="0" quotePrefix="1"/>
    <xf numFmtId="0" fontId="42" fillId="0" borderId="0" xfId="0" applyFont="1" applyAlignment="1">
      <alignment horizontal="center" vertical="center" wrapText="1"/>
    </xf>
    <xf numFmtId="0" fontId="43" fillId="24" borderId="29" xfId="0" applyFont="1" applyFill="1" applyBorder="1" applyAlignment="1">
      <alignment horizontal="center" vertical="center" wrapText="1"/>
    </xf>
    <xf numFmtId="0" fontId="44" fillId="24" borderId="30" xfId="0" applyFont="1" applyFill="1" applyBorder="1" applyAlignment="1">
      <alignment horizontal="center" vertical="center" wrapText="1"/>
    </xf>
    <xf numFmtId="0" fontId="45" fillId="20" borderId="15" xfId="0" applyFont="1" applyFill="1" applyBorder="1" applyAlignment="1">
      <alignment vertical="center" wrapText="1"/>
    </xf>
    <xf numFmtId="0" fontId="45" fillId="20" borderId="16" xfId="0" applyFont="1" applyFill="1" applyBorder="1" applyAlignment="1">
      <alignment horizontal="justify" vertical="center" wrapText="1"/>
    </xf>
    <xf numFmtId="0" fontId="45" fillId="20" borderId="16" xfId="0" applyFont="1" applyFill="1" applyBorder="1" applyAlignment="1">
      <alignment vertical="center" wrapText="1"/>
    </xf>
    <xf numFmtId="0" fontId="45" fillId="20" borderId="15" xfId="0" applyFont="1" applyFill="1" applyBorder="1" applyAlignment="1">
      <alignment horizontal="left" vertical="center" wrapText="1" indent="1"/>
    </xf>
    <xf numFmtId="0" fontId="46" fillId="20" borderId="16" xfId="0" applyFont="1" applyFill="1" applyBorder="1" applyAlignment="1">
      <alignment horizontal="left" vertical="center" wrapText="1" indent="1"/>
    </xf>
    <xf numFmtId="0" fontId="45" fillId="20" borderId="16" xfId="0" applyFont="1" applyFill="1" applyBorder="1" applyAlignment="1">
      <alignment horizontal="left" vertical="center" wrapText="1" indent="1"/>
    </xf>
    <xf numFmtId="0" fontId="45" fillId="20" borderId="15" xfId="0" applyFont="1" applyFill="1" applyBorder="1" applyAlignment="1">
      <alignment horizontal="justify" vertical="center" wrapText="1"/>
    </xf>
    <xf numFmtId="0" fontId="46" fillId="20" borderId="15" xfId="0" applyFont="1" applyFill="1" applyBorder="1" applyAlignment="1">
      <alignment vertical="center" wrapText="1"/>
    </xf>
    <xf numFmtId="0" fontId="46" fillId="20" borderId="16" xfId="0" applyFont="1" applyFill="1" applyBorder="1" applyAlignment="1">
      <alignment vertical="center" wrapText="1"/>
    </xf>
    <xf numFmtId="0" fontId="47" fillId="20" borderId="16" xfId="0" applyFont="1" applyFill="1" applyBorder="1" applyAlignment="1">
      <alignment vertical="center" wrapText="1"/>
    </xf>
    <xf numFmtId="0" fontId="45" fillId="20" borderId="17" xfId="0" applyFont="1" applyFill="1" applyBorder="1" applyAlignment="1">
      <alignment horizontal="justify" vertical="center"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5" xfId="0" applyBorder="1"/>
    <xf numFmtId="0" fontId="40" fillId="21" borderId="32" xfId="60" applyFont="1" applyFill="1" applyBorder="1" applyAlignment="1">
      <alignment vertical="center" wrapText="1"/>
    </xf>
    <xf numFmtId="0" fontId="40" fillId="21" borderId="33" xfId="60" applyFont="1" applyFill="1" applyBorder="1" applyAlignment="1">
      <alignment vertical="center" wrapText="1"/>
    </xf>
    <xf numFmtId="0" fontId="40" fillId="21" borderId="35" xfId="60" applyFont="1" applyFill="1" applyBorder="1" applyAlignment="1">
      <alignment vertical="center" wrapText="1"/>
    </xf>
    <xf numFmtId="0" fontId="40" fillId="21" borderId="36" xfId="60" applyFont="1" applyFill="1" applyBorder="1" applyAlignment="1">
      <alignment vertical="center" wrapText="1"/>
    </xf>
    <xf numFmtId="14" fontId="32" fillId="0" borderId="0" xfId="60" applyNumberFormat="1" applyFont="1" applyFill="1" applyBorder="1" applyAlignment="1">
      <alignment vertical="center"/>
    </xf>
    <xf numFmtId="0" fontId="2" fillId="0" borderId="0" xfId="60" applyFont="1" applyFill="1" applyBorder="1" applyAlignment="1">
      <alignment horizontal="center" vertical="center"/>
    </xf>
    <xf numFmtId="0" fontId="0" fillId="0" borderId="0" xfId="0" applyFill="1"/>
    <xf numFmtId="0" fontId="41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55" fillId="0" borderId="0" xfId="0" applyFont="1"/>
    <xf numFmtId="0" fontId="0" fillId="0" borderId="0" xfId="0" applyBorder="1"/>
    <xf numFmtId="0" fontId="7" fillId="0" borderId="0" xfId="60" applyFont="1" applyBorder="1" applyAlignment="1">
      <alignment wrapText="1"/>
    </xf>
    <xf numFmtId="0" fontId="54" fillId="0" borderId="0" xfId="0" applyFont="1"/>
    <xf numFmtId="0" fontId="53" fillId="0" borderId="0" xfId="60" applyFont="1" applyBorder="1"/>
    <xf numFmtId="0" fontId="2" fillId="0" borderId="0" xfId="60" applyFont="1" applyFill="1" applyBorder="1" applyAlignment="1">
      <alignment horizontal="center" vertical="center"/>
    </xf>
    <xf numFmtId="0" fontId="50" fillId="0" borderId="0" xfId="60" applyFont="1" applyFill="1" applyBorder="1" applyAlignment="1">
      <alignment horizontal="left" vertical="top"/>
    </xf>
    <xf numFmtId="0" fontId="41" fillId="0" borderId="0" xfId="0" applyFont="1" applyAlignment="1">
      <alignment vertical="center"/>
    </xf>
    <xf numFmtId="0" fontId="41" fillId="0" borderId="0" xfId="0" applyFont="1" applyFill="1" applyAlignment="1">
      <alignment vertical="center"/>
    </xf>
    <xf numFmtId="0" fontId="49" fillId="0" borderId="0" xfId="60" applyFont="1" applyBorder="1"/>
    <xf numFmtId="0" fontId="49" fillId="0" borderId="0" xfId="60" applyFont="1" applyBorder="1" applyAlignment="1">
      <alignment horizontal="left"/>
    </xf>
    <xf numFmtId="0" fontId="41" fillId="0" borderId="0" xfId="0" applyFont="1"/>
    <xf numFmtId="0" fontId="41" fillId="0" borderId="0" xfId="0" applyFont="1" applyFill="1"/>
    <xf numFmtId="0" fontId="41" fillId="0" borderId="11" xfId="0" applyFont="1" applyBorder="1"/>
    <xf numFmtId="0" fontId="2" fillId="0" borderId="0" xfId="60" applyFont="1" applyFill="1" applyBorder="1" applyAlignment="1">
      <alignment horizontal="left" vertical="top" wrapText="1"/>
    </xf>
    <xf numFmtId="0" fontId="2" fillId="0" borderId="0" xfId="60" applyFont="1" applyFill="1" applyBorder="1" applyAlignment="1">
      <alignment horizontal="center" vertical="center"/>
    </xf>
    <xf numFmtId="0" fontId="2" fillId="0" borderId="0" xfId="60" applyFont="1" applyFill="1" applyBorder="1" applyAlignment="1">
      <alignment horizontal="center" vertical="center" wrapText="1"/>
    </xf>
    <xf numFmtId="14" fontId="32" fillId="0" borderId="0" xfId="60" applyNumberFormat="1" applyFont="1" applyFill="1" applyBorder="1" applyAlignment="1">
      <alignment horizontal="center" vertical="center"/>
    </xf>
    <xf numFmtId="0" fontId="52" fillId="0" borderId="0" xfId="0" applyFont="1" applyAlignment="1">
      <alignment vertical="top" wrapText="1"/>
    </xf>
    <xf numFmtId="0" fontId="52" fillId="0" borderId="0" xfId="0" applyFont="1" applyAlignment="1">
      <alignment vertical="top"/>
    </xf>
    <xf numFmtId="0" fontId="41" fillId="0" borderId="0" xfId="0" applyFont="1" applyBorder="1"/>
    <xf numFmtId="0" fontId="60" fillId="0" borderId="0" xfId="0" applyFont="1"/>
    <xf numFmtId="0" fontId="0" fillId="0" borderId="0" xfId="0" applyBorder="1" applyAlignment="1">
      <alignment horizontal="left" wrapText="1"/>
    </xf>
    <xf numFmtId="0" fontId="2" fillId="0" borderId="0" xfId="60" applyFont="1" applyBorder="1" applyAlignment="1">
      <alignment horizontal="left" vertical="top" wrapText="1"/>
    </xf>
    <xf numFmtId="0" fontId="6" fillId="0" borderId="0" xfId="60" applyFont="1" applyBorder="1" applyAlignment="1">
      <alignment horizontal="left" vertical="top" wrapText="1"/>
    </xf>
    <xf numFmtId="0" fontId="2" fillId="0" borderId="0" xfId="60" applyFont="1" applyFill="1" applyBorder="1" applyAlignment="1">
      <alignment horizontal="left" vertical="top" wrapText="1"/>
    </xf>
    <xf numFmtId="0" fontId="61" fillId="0" borderId="0" xfId="0" applyFont="1"/>
    <xf numFmtId="0" fontId="7" fillId="0" borderId="0" xfId="60" applyFont="1" applyFill="1" applyBorder="1" applyAlignment="1">
      <alignment horizontal="left"/>
    </xf>
    <xf numFmtId="0" fontId="41" fillId="0" borderId="0" xfId="0" applyFont="1" applyFill="1" applyBorder="1"/>
    <xf numFmtId="0" fontId="57" fillId="0" borderId="0" xfId="0" applyFont="1" applyAlignment="1">
      <alignment horizontal="center" vertical="center" wrapText="1"/>
    </xf>
    <xf numFmtId="0" fontId="57" fillId="24" borderId="29" xfId="0" applyFont="1" applyFill="1" applyBorder="1" applyAlignment="1">
      <alignment horizontal="center" vertical="center" wrapText="1"/>
    </xf>
    <xf numFmtId="0" fontId="51" fillId="24" borderId="30" xfId="0" applyFont="1" applyFill="1" applyBorder="1" applyAlignment="1">
      <alignment horizontal="center" vertical="center" wrapText="1"/>
    </xf>
    <xf numFmtId="0" fontId="49" fillId="0" borderId="11" xfId="60" applyFont="1" applyBorder="1" applyAlignment="1">
      <alignment horizontal="center" vertical="center"/>
    </xf>
    <xf numFmtId="0" fontId="49" fillId="0" borderId="11" xfId="60" applyFont="1" applyBorder="1" applyAlignment="1">
      <alignment horizontal="center" vertical="center" wrapText="1"/>
    </xf>
    <xf numFmtId="0" fontId="2" fillId="0" borderId="0" xfId="60" applyFont="1" applyFill="1" applyBorder="1" applyAlignment="1">
      <alignment horizontal="center" vertical="center"/>
    </xf>
    <xf numFmtId="0" fontId="52" fillId="0" borderId="37" xfId="0" applyFont="1" applyBorder="1" applyAlignment="1">
      <alignment horizontal="left" vertical="top" wrapText="1"/>
    </xf>
    <xf numFmtId="0" fontId="2" fillId="20" borderId="0" xfId="60" applyFont="1" applyFill="1" applyBorder="1" applyAlignment="1">
      <alignment horizontal="center" vertical="center"/>
    </xf>
    <xf numFmtId="14" fontId="32" fillId="20" borderId="0" xfId="60" applyNumberFormat="1" applyFont="1" applyFill="1" applyBorder="1" applyAlignment="1">
      <alignment horizontal="center" vertical="center"/>
    </xf>
    <xf numFmtId="0" fontId="52" fillId="20" borderId="0" xfId="0" applyFont="1" applyFill="1" applyAlignment="1">
      <alignment vertical="top" wrapText="1"/>
    </xf>
    <xf numFmtId="0" fontId="0" fillId="20" borderId="0" xfId="0" applyFill="1"/>
    <xf numFmtId="0" fontId="2" fillId="0" borderId="0" xfId="60" applyFont="1" applyFill="1" applyBorder="1" applyAlignment="1">
      <alignment vertical="center"/>
    </xf>
    <xf numFmtId="0" fontId="52" fillId="0" borderId="0" xfId="0" applyFont="1" applyBorder="1" applyAlignment="1">
      <alignment vertical="top" wrapText="1"/>
    </xf>
    <xf numFmtId="0" fontId="62" fillId="0" borderId="0" xfId="0" applyFont="1" applyAlignment="1">
      <alignment vertical="top"/>
    </xf>
    <xf numFmtId="0" fontId="52" fillId="20" borderId="37" xfId="0" applyFont="1" applyFill="1" applyBorder="1" applyAlignment="1">
      <alignment vertical="top" wrapText="1"/>
    </xf>
    <xf numFmtId="0" fontId="52" fillId="20" borderId="0" xfId="0" applyFont="1" applyFill="1" applyBorder="1" applyAlignment="1">
      <alignment vertical="top" wrapText="1"/>
    </xf>
    <xf numFmtId="0" fontId="49" fillId="0" borderId="0" xfId="60" applyFont="1" applyFill="1" applyBorder="1" applyAlignment="1">
      <alignment horizontal="center" vertical="center" wrapText="1"/>
    </xf>
    <xf numFmtId="0" fontId="56" fillId="0" borderId="0" xfId="60" applyFont="1" applyFill="1" applyBorder="1" applyAlignment="1">
      <alignment vertical="center" wrapText="1"/>
    </xf>
    <xf numFmtId="0" fontId="63" fillId="0" borderId="0" xfId="0" applyFont="1"/>
    <xf numFmtId="0" fontId="52" fillId="0" borderId="22" xfId="0" applyFont="1" applyBorder="1" applyAlignment="1">
      <alignment vertical="top" wrapText="1"/>
    </xf>
    <xf numFmtId="0" fontId="0" fillId="0" borderId="0" xfId="0" applyBorder="1" applyAlignment="1" applyProtection="1">
      <alignment horizontal="center"/>
    </xf>
    <xf numFmtId="0" fontId="0" fillId="30" borderId="11" xfId="0" applyFill="1" applyBorder="1" applyAlignment="1" applyProtection="1">
      <alignment horizontal="center" vertical="center"/>
      <protection hidden="1"/>
    </xf>
    <xf numFmtId="44" fontId="0" fillId="30" borderId="11" xfId="86" applyFont="1" applyFill="1" applyBorder="1" applyAlignment="1" applyProtection="1">
      <alignment horizontal="right" vertical="center"/>
    </xf>
    <xf numFmtId="44" fontId="0" fillId="30" borderId="11" xfId="0" applyNumberFormat="1" applyFill="1" applyBorder="1" applyAlignment="1" applyProtection="1">
      <alignment vertical="center"/>
    </xf>
    <xf numFmtId="0" fontId="0" fillId="0" borderId="0" xfId="0" applyAlignment="1">
      <alignment vertical="center"/>
    </xf>
    <xf numFmtId="44" fontId="39" fillId="34" borderId="11" xfId="0" applyNumberFormat="1" applyFont="1" applyFill="1" applyBorder="1" applyAlignment="1" applyProtection="1">
      <alignment vertical="center"/>
    </xf>
    <xf numFmtId="44" fontId="0" fillId="35" borderId="11" xfId="86" applyFont="1" applyFill="1" applyBorder="1" applyAlignment="1" applyProtection="1">
      <alignment horizontal="right"/>
      <protection hidden="1"/>
    </xf>
    <xf numFmtId="0" fontId="39" fillId="0" borderId="48" xfId="0" applyFont="1" applyBorder="1"/>
    <xf numFmtId="0" fontId="39" fillId="0" borderId="49" xfId="0" applyFont="1" applyBorder="1"/>
    <xf numFmtId="0" fontId="0" fillId="0" borderId="50" xfId="0" applyBorder="1"/>
    <xf numFmtId="0" fontId="39" fillId="0" borderId="51" xfId="0" applyFont="1" applyBorder="1"/>
    <xf numFmtId="0" fontId="39" fillId="0" borderId="0" xfId="0" applyFont="1" applyBorder="1"/>
    <xf numFmtId="0" fontId="0" fillId="0" borderId="52" xfId="0" applyBorder="1"/>
    <xf numFmtId="0" fontId="0" fillId="0" borderId="51" xfId="0" quotePrefix="1" applyBorder="1"/>
    <xf numFmtId="0" fontId="0" fillId="0" borderId="51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16" xfId="0" applyFill="1" applyBorder="1"/>
    <xf numFmtId="0" fontId="0" fillId="0" borderId="16" xfId="0" applyBorder="1" applyAlignment="1"/>
    <xf numFmtId="0" fontId="0" fillId="35" borderId="16" xfId="0" applyFill="1" applyBorder="1" applyAlignment="1"/>
    <xf numFmtId="0" fontId="0" fillId="0" borderId="17" xfId="0" applyBorder="1"/>
    <xf numFmtId="0" fontId="0" fillId="0" borderId="17" xfId="0" applyBorder="1" applyAlignment="1"/>
    <xf numFmtId="0" fontId="0" fillId="0" borderId="51" xfId="0" applyBorder="1" applyAlignment="1"/>
    <xf numFmtId="165" fontId="3" fillId="37" borderId="11" xfId="65" applyNumberFormat="1" applyFont="1" applyFill="1" applyBorder="1" applyAlignment="1">
      <alignment horizontal="center" vertical="center"/>
    </xf>
    <xf numFmtId="0" fontId="41" fillId="0" borderId="0" xfId="0" applyFont="1" applyAlignment="1"/>
    <xf numFmtId="0" fontId="47" fillId="20" borderId="15" xfId="0" applyFont="1" applyFill="1" applyBorder="1" applyAlignment="1">
      <alignment vertical="center"/>
    </xf>
    <xf numFmtId="0" fontId="41" fillId="0" borderId="15" xfId="0" applyFont="1" applyBorder="1" applyAlignment="1"/>
    <xf numFmtId="0" fontId="0" fillId="0" borderId="0" xfId="0" applyAlignment="1"/>
    <xf numFmtId="0" fontId="51" fillId="0" borderId="0" xfId="0" applyFont="1" applyAlignment="1"/>
    <xf numFmtId="0" fontId="47" fillId="20" borderId="16" xfId="0" applyFont="1" applyFill="1" applyBorder="1" applyAlignment="1">
      <alignment horizontal="justify" vertical="center"/>
    </xf>
    <xf numFmtId="0" fontId="41" fillId="0" borderId="16" xfId="0" applyFont="1" applyBorder="1" applyAlignment="1"/>
    <xf numFmtId="0" fontId="47" fillId="20" borderId="16" xfId="0" applyFont="1" applyFill="1" applyBorder="1" applyAlignment="1">
      <alignment vertical="center"/>
    </xf>
    <xf numFmtId="0" fontId="47" fillId="20" borderId="15" xfId="0" applyFont="1" applyFill="1" applyBorder="1" applyAlignment="1">
      <alignment horizontal="left" vertical="center"/>
    </xf>
    <xf numFmtId="0" fontId="47" fillId="20" borderId="16" xfId="0" applyFont="1" applyFill="1" applyBorder="1" applyAlignment="1">
      <alignment horizontal="left" vertical="center"/>
    </xf>
    <xf numFmtId="0" fontId="41" fillId="0" borderId="17" xfId="0" applyFont="1" applyBorder="1" applyAlignment="1"/>
    <xf numFmtId="0" fontId="47" fillId="20" borderId="15" xfId="0" applyFont="1" applyFill="1" applyBorder="1" applyAlignment="1">
      <alignment horizontal="justify" vertical="center"/>
    </xf>
    <xf numFmtId="0" fontId="41" fillId="0" borderId="0" xfId="0" applyFont="1" applyFill="1" applyAlignment="1"/>
    <xf numFmtId="0" fontId="41" fillId="0" borderId="16" xfId="0" applyFont="1" applyFill="1" applyBorder="1" applyAlignment="1"/>
    <xf numFmtId="0" fontId="47" fillId="20" borderId="16" xfId="0" applyFont="1" applyFill="1" applyBorder="1" applyAlignment="1">
      <alignment vertical="center" readingOrder="1"/>
    </xf>
    <xf numFmtId="0" fontId="41" fillId="0" borderId="15" xfId="0" applyFont="1" applyFill="1" applyBorder="1" applyAlignment="1"/>
    <xf numFmtId="0" fontId="41" fillId="0" borderId="27" xfId="0" applyFont="1" applyFill="1" applyBorder="1" applyAlignment="1"/>
    <xf numFmtId="0" fontId="0" fillId="0" borderId="27" xfId="0" applyBorder="1" applyAlignment="1"/>
    <xf numFmtId="0" fontId="47" fillId="20" borderId="17" xfId="0" applyFont="1" applyFill="1" applyBorder="1" applyAlignment="1">
      <alignment horizontal="justify" vertical="center"/>
    </xf>
    <xf numFmtId="0" fontId="0" fillId="0" borderId="28" xfId="0" applyBorder="1" applyAlignment="1"/>
    <xf numFmtId="0" fontId="0" fillId="0" borderId="26" xfId="0" applyBorder="1" applyAlignment="1"/>
    <xf numFmtId="0" fontId="0" fillId="0" borderId="11" xfId="0" applyBorder="1" applyAlignment="1"/>
    <xf numFmtId="0" fontId="47" fillId="20" borderId="22" xfId="0" applyFont="1" applyFill="1" applyBorder="1" applyAlignment="1">
      <alignment vertical="center" wrapText="1"/>
    </xf>
    <xf numFmtId="0" fontId="47" fillId="20" borderId="0" xfId="0" applyFont="1" applyFill="1" applyBorder="1" applyAlignment="1">
      <alignment vertical="center" wrapText="1"/>
    </xf>
    <xf numFmtId="0" fontId="0" fillId="0" borderId="11" xfId="0" applyFill="1" applyBorder="1" applyAlignment="1"/>
    <xf numFmtId="0" fontId="0" fillId="0" borderId="0" xfId="0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49" fillId="0" borderId="11" xfId="60" applyFont="1" applyBorder="1" applyAlignment="1">
      <alignment horizontal="center" vertical="center"/>
    </xf>
    <xf numFmtId="0" fontId="49" fillId="0" borderId="11" xfId="60" applyFont="1" applyBorder="1" applyAlignment="1">
      <alignment horizontal="center" vertical="center" wrapText="1"/>
    </xf>
    <xf numFmtId="0" fontId="0" fillId="30" borderId="0" xfId="0" applyFill="1"/>
    <xf numFmtId="0" fontId="13" fillId="0" borderId="11" xfId="60" applyFont="1" applyBorder="1" applyAlignment="1">
      <alignment horizontal="center" vertical="center" wrapText="1"/>
    </xf>
    <xf numFmtId="0" fontId="39" fillId="30" borderId="11" xfId="0" applyFont="1" applyFill="1" applyBorder="1" applyAlignment="1" applyProtection="1">
      <alignment horizontal="center"/>
    </xf>
    <xf numFmtId="14" fontId="32" fillId="0" borderId="11" xfId="60" applyNumberFormat="1" applyFont="1" applyFill="1" applyBorder="1" applyAlignment="1">
      <alignment vertical="center"/>
    </xf>
    <xf numFmtId="14" fontId="32" fillId="25" borderId="11" xfId="60" applyNumberFormat="1" applyFont="1" applyFill="1" applyBorder="1" applyAlignment="1" applyProtection="1">
      <alignment horizontal="center" vertical="center"/>
      <protection locked="0"/>
    </xf>
    <xf numFmtId="164" fontId="32" fillId="26" borderId="18" xfId="60" applyNumberFormat="1" applyFont="1" applyFill="1" applyBorder="1" applyAlignment="1" applyProtection="1">
      <alignment horizontal="center" vertical="center"/>
      <protection locked="0"/>
    </xf>
    <xf numFmtId="14" fontId="32" fillId="26" borderId="18" xfId="60" applyNumberFormat="1" applyFont="1" applyFill="1" applyBorder="1" applyAlignment="1" applyProtection="1">
      <alignment horizontal="center" vertical="center"/>
      <protection locked="0"/>
    </xf>
    <xf numFmtId="14" fontId="32" fillId="26" borderId="11" xfId="60" applyNumberFormat="1" applyFont="1" applyFill="1" applyBorder="1" applyAlignment="1" applyProtection="1">
      <alignment horizontal="center" vertical="center"/>
      <protection locked="0"/>
    </xf>
    <xf numFmtId="0" fontId="56" fillId="36" borderId="11" xfId="60" applyFont="1" applyFill="1" applyBorder="1" applyAlignment="1" applyProtection="1">
      <alignment vertical="center"/>
      <protection locked="0"/>
    </xf>
    <xf numFmtId="0" fontId="56" fillId="36" borderId="11" xfId="60" applyFont="1" applyFill="1" applyBorder="1" applyAlignment="1" applyProtection="1">
      <alignment vertical="center" wrapText="1"/>
      <protection locked="0"/>
    </xf>
    <xf numFmtId="0" fontId="56" fillId="36" borderId="11" xfId="60" applyFont="1" applyFill="1" applyBorder="1" applyAlignment="1" applyProtection="1">
      <alignment horizontal="center" vertical="center"/>
      <protection locked="0"/>
    </xf>
    <xf numFmtId="0" fontId="56" fillId="36" borderId="11" xfId="60" applyFont="1" applyFill="1" applyBorder="1" applyAlignment="1" applyProtection="1">
      <alignment horizontal="center" vertical="center" wrapText="1"/>
      <protection locked="0"/>
    </xf>
    <xf numFmtId="0" fontId="39" fillId="29" borderId="11" xfId="0" applyFont="1" applyFill="1" applyBorder="1" applyAlignment="1" applyProtection="1">
      <alignment horizontal="right"/>
      <protection locked="0"/>
    </xf>
    <xf numFmtId="0" fontId="39" fillId="29" borderId="11" xfId="0" applyFont="1" applyFill="1" applyBorder="1" applyAlignment="1" applyProtection="1">
      <alignment horizontal="center"/>
      <protection locked="0"/>
    </xf>
    <xf numFmtId="10" fontId="39" fillId="29" borderId="11" xfId="87" applyNumberFormat="1" applyFont="1" applyFill="1" applyBorder="1" applyAlignment="1" applyProtection="1">
      <alignment horizontal="center"/>
      <protection locked="0"/>
    </xf>
    <xf numFmtId="0" fontId="39" fillId="31" borderId="11" xfId="0" applyFont="1" applyFill="1" applyBorder="1" applyAlignment="1" applyProtection="1">
      <alignment horizontal="center"/>
      <protection locked="0" hidden="1"/>
    </xf>
    <xf numFmtId="0" fontId="65" fillId="20" borderId="0" xfId="0" applyFont="1" applyFill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39" fillId="20" borderId="0" xfId="0" applyFont="1" applyFill="1" applyBorder="1" applyAlignment="1" applyProtection="1">
      <alignment horizontal="center"/>
    </xf>
    <xf numFmtId="0" fontId="61" fillId="0" borderId="0" xfId="0" applyFont="1" applyProtection="1"/>
    <xf numFmtId="0" fontId="0" fillId="20" borderId="0" xfId="0" applyFill="1" applyProtection="1"/>
    <xf numFmtId="1" fontId="0" fillId="30" borderId="11" xfId="0" applyNumberFormat="1" applyFill="1" applyBorder="1" applyAlignment="1" applyProtection="1">
      <alignment horizontal="center"/>
    </xf>
    <xf numFmtId="0" fontId="39" fillId="0" borderId="0" xfId="0" applyFont="1" applyBorder="1" applyAlignment="1" applyProtection="1">
      <alignment horizontal="center"/>
    </xf>
    <xf numFmtId="0" fontId="39" fillId="33" borderId="17" xfId="0" applyFont="1" applyFill="1" applyBorder="1" applyAlignment="1" applyProtection="1">
      <alignment horizontal="center" vertical="center" wrapText="1"/>
    </xf>
    <xf numFmtId="0" fontId="65" fillId="28" borderId="17" xfId="0" applyFont="1" applyFill="1" applyBorder="1" applyAlignment="1" applyProtection="1">
      <alignment horizontal="center" vertical="center" wrapText="1"/>
    </xf>
    <xf numFmtId="0" fontId="39" fillId="34" borderId="17" xfId="0" applyFont="1" applyFill="1" applyBorder="1" applyAlignment="1" applyProtection="1">
      <alignment horizontal="center" vertical="center" wrapText="1"/>
    </xf>
    <xf numFmtId="0" fontId="39" fillId="33" borderId="11" xfId="0" quotePrefix="1" applyFont="1" applyFill="1" applyBorder="1" applyAlignment="1" applyProtection="1">
      <alignment horizontal="center" vertical="center" wrapText="1"/>
    </xf>
    <xf numFmtId="0" fontId="65" fillId="28" borderId="11" xfId="0" quotePrefix="1" applyFont="1" applyFill="1" applyBorder="1" applyAlignment="1" applyProtection="1">
      <alignment horizontal="center" vertical="center" wrapText="1"/>
    </xf>
    <xf numFmtId="0" fontId="39" fillId="34" borderId="11" xfId="0" quotePrefix="1" applyFont="1" applyFill="1" applyBorder="1" applyAlignment="1" applyProtection="1">
      <alignment horizontal="center" vertical="center" wrapText="1"/>
    </xf>
    <xf numFmtId="0" fontId="39" fillId="32" borderId="11" xfId="0" quotePrefix="1" applyFont="1" applyFill="1" applyBorder="1" applyAlignment="1" applyProtection="1">
      <alignment horizontal="center" vertical="center" wrapText="1"/>
    </xf>
    <xf numFmtId="0" fontId="39" fillId="33" borderId="0" xfId="0" applyFont="1" applyFill="1" applyBorder="1" applyAlignment="1" applyProtection="1">
      <alignment horizontal="center" vertical="center" wrapText="1"/>
    </xf>
    <xf numFmtId="0" fontId="0" fillId="30" borderId="11" xfId="0" applyFill="1" applyBorder="1" applyAlignment="1" applyProtection="1">
      <alignment horizontal="left" vertical="center" wrapText="1"/>
    </xf>
    <xf numFmtId="0" fontId="0" fillId="30" borderId="11" xfId="0" applyFill="1" applyBorder="1" applyAlignment="1" applyProtection="1">
      <alignment horizontal="center" vertical="center"/>
    </xf>
    <xf numFmtId="44" fontId="0" fillId="30" borderId="11" xfId="86" applyFont="1" applyFill="1" applyBorder="1" applyAlignment="1" applyProtection="1">
      <alignment vertical="center"/>
    </xf>
    <xf numFmtId="44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49" fontId="66" fillId="0" borderId="0" xfId="0" applyNumberFormat="1" applyFont="1" applyAlignment="1" applyProtection="1">
      <alignment vertical="center"/>
    </xf>
    <xf numFmtId="44" fontId="0" fillId="0" borderId="0" xfId="0" applyNumberFormat="1" applyProtection="1"/>
    <xf numFmtId="0" fontId="0" fillId="20" borderId="0" xfId="0" applyFill="1" applyBorder="1" applyAlignment="1" applyProtection="1"/>
    <xf numFmtId="0" fontId="0" fillId="0" borderId="0" xfId="0" applyAlignment="1" applyProtection="1">
      <alignment horizontal="right"/>
    </xf>
    <xf numFmtId="0" fontId="0" fillId="34" borderId="11" xfId="0" applyFont="1" applyFill="1" applyBorder="1" applyAlignment="1" applyProtection="1">
      <alignment horizontal="center"/>
    </xf>
    <xf numFmtId="44" fontId="39" fillId="0" borderId="11" xfId="86" applyFont="1" applyBorder="1" applyAlignment="1" applyProtection="1"/>
    <xf numFmtId="0" fontId="0" fillId="34" borderId="11" xfId="0" applyFont="1" applyFill="1" applyBorder="1" applyAlignment="1" applyProtection="1">
      <alignment horizontal="center" vertical="center"/>
    </xf>
    <xf numFmtId="44" fontId="39" fillId="0" borderId="11" xfId="86" applyFont="1" applyBorder="1" applyAlignment="1" applyProtection="1">
      <alignment horizontal="right"/>
    </xf>
    <xf numFmtId="0" fontId="65" fillId="33" borderId="11" xfId="0" applyFont="1" applyFill="1" applyBorder="1" applyAlignment="1" applyProtection="1">
      <alignment horizontal="center" vertical="center"/>
    </xf>
    <xf numFmtId="44" fontId="65" fillId="33" borderId="11" xfId="86" applyFont="1" applyFill="1" applyBorder="1" applyAlignment="1" applyProtection="1">
      <alignment horizontal="right"/>
    </xf>
    <xf numFmtId="0" fontId="0" fillId="35" borderId="0" xfId="0" applyFill="1" applyProtection="1"/>
    <xf numFmtId="0" fontId="39" fillId="35" borderId="11" xfId="0" applyFont="1" applyFill="1" applyBorder="1" applyAlignment="1" applyProtection="1">
      <alignment horizontal="center"/>
    </xf>
    <xf numFmtId="0" fontId="0" fillId="35" borderId="0" xfId="0" applyFill="1" applyBorder="1" applyProtection="1"/>
    <xf numFmtId="0" fontId="0" fillId="35" borderId="0" xfId="0" applyFill="1" applyAlignment="1" applyProtection="1">
      <alignment horizontal="right"/>
    </xf>
    <xf numFmtId="0" fontId="60" fillId="35" borderId="11" xfId="0" applyFont="1" applyFill="1" applyBorder="1" applyAlignment="1" applyProtection="1">
      <alignment horizontal="center"/>
    </xf>
    <xf numFmtId="44" fontId="0" fillId="35" borderId="11" xfId="0" applyNumberFormat="1" applyFill="1" applyBorder="1" applyProtection="1"/>
    <xf numFmtId="0" fontId="51" fillId="34" borderId="11" xfId="0" applyFont="1" applyFill="1" applyBorder="1" applyAlignment="1" applyProtection="1">
      <alignment horizontal="center" wrapText="1"/>
    </xf>
    <xf numFmtId="44" fontId="39" fillId="20" borderId="11" xfId="86" applyFont="1" applyFill="1" applyBorder="1" applyAlignment="1" applyProtection="1">
      <alignment horizontal="right" vertical="center"/>
    </xf>
    <xf numFmtId="0" fontId="65" fillId="33" borderId="11" xfId="0" applyFont="1" applyFill="1" applyBorder="1" applyAlignment="1" applyProtection="1">
      <alignment horizontal="center"/>
    </xf>
    <xf numFmtId="44" fontId="65" fillId="33" borderId="11" xfId="0" applyNumberFormat="1" applyFont="1" applyFill="1" applyBorder="1" applyProtection="1"/>
    <xf numFmtId="0" fontId="2" fillId="0" borderId="0" xfId="60" applyFont="1" applyFill="1" applyBorder="1" applyAlignment="1">
      <alignment horizontal="center" vertical="center"/>
    </xf>
    <xf numFmtId="0" fontId="13" fillId="0" borderId="21" xfId="60" applyFont="1" applyFill="1" applyBorder="1" applyAlignment="1">
      <alignment horizontal="center" vertical="center"/>
    </xf>
    <xf numFmtId="0" fontId="13" fillId="0" borderId="26" xfId="60" applyFont="1" applyFill="1" applyBorder="1" applyAlignment="1">
      <alignment horizontal="center" vertical="center"/>
    </xf>
    <xf numFmtId="0" fontId="13" fillId="0" borderId="24" xfId="60" applyFont="1" applyFill="1" applyBorder="1" applyAlignment="1">
      <alignment horizontal="center" vertical="center"/>
    </xf>
    <xf numFmtId="0" fontId="13" fillId="0" borderId="28" xfId="60" applyFont="1" applyFill="1" applyBorder="1" applyAlignment="1">
      <alignment horizontal="center" vertical="center"/>
    </xf>
    <xf numFmtId="0" fontId="13" fillId="0" borderId="11" xfId="60" applyFont="1" applyFill="1" applyBorder="1" applyAlignment="1">
      <alignment horizontal="center" vertical="center"/>
    </xf>
    <xf numFmtId="14" fontId="32" fillId="25" borderId="11" xfId="60" applyNumberFormat="1" applyFont="1" applyFill="1" applyBorder="1" applyAlignment="1" applyProtection="1">
      <alignment horizontal="center" vertical="center"/>
      <protection locked="0"/>
    </xf>
    <xf numFmtId="0" fontId="13" fillId="0" borderId="11" xfId="60" applyFont="1" applyFill="1" applyBorder="1" applyAlignment="1">
      <alignment horizontal="justify" vertical="center"/>
    </xf>
    <xf numFmtId="10" fontId="32" fillId="25" borderId="11" xfId="60" applyNumberFormat="1" applyFont="1" applyFill="1" applyBorder="1" applyAlignment="1" applyProtection="1">
      <alignment horizontal="center" vertical="center"/>
      <protection locked="0"/>
    </xf>
    <xf numFmtId="0" fontId="9" fillId="0" borderId="11" xfId="60" applyFont="1" applyBorder="1" applyAlignment="1">
      <alignment horizontal="left" vertical="center" wrapText="1"/>
    </xf>
    <xf numFmtId="0" fontId="41" fillId="25" borderId="11" xfId="0" applyFont="1" applyFill="1" applyBorder="1" applyAlignment="1" applyProtection="1">
      <alignment horizontal="center" vertical="center"/>
      <protection locked="0"/>
    </xf>
    <xf numFmtId="0" fontId="2" fillId="0" borderId="25" xfId="60" applyFont="1" applyFill="1" applyBorder="1" applyAlignment="1">
      <alignment horizontal="center" vertical="center" wrapText="1"/>
    </xf>
    <xf numFmtId="0" fontId="49" fillId="0" borderId="11" xfId="60" applyFont="1" applyBorder="1" applyAlignment="1">
      <alignment horizontal="center" vertical="center"/>
    </xf>
    <xf numFmtId="164" fontId="32" fillId="26" borderId="18" xfId="60" applyNumberFormat="1" applyFont="1" applyFill="1" applyBorder="1" applyAlignment="1" applyProtection="1">
      <alignment horizontal="center" vertical="center"/>
      <protection locked="0"/>
    </xf>
    <xf numFmtId="164" fontId="32" fillId="26" borderId="19" xfId="60" applyNumberFormat="1" applyFont="1" applyFill="1" applyBorder="1" applyAlignment="1" applyProtection="1">
      <alignment horizontal="center" vertical="center"/>
      <protection locked="0"/>
    </xf>
    <xf numFmtId="0" fontId="4" fillId="23" borderId="12" xfId="60" applyFont="1" applyFill="1" applyBorder="1" applyAlignment="1">
      <alignment horizontal="center" vertical="center"/>
    </xf>
    <xf numFmtId="0" fontId="4" fillId="23" borderId="13" xfId="60" applyFont="1" applyFill="1" applyBorder="1" applyAlignment="1">
      <alignment horizontal="center" vertical="center"/>
    </xf>
    <xf numFmtId="0" fontId="4" fillId="23" borderId="14" xfId="60" applyFont="1" applyFill="1" applyBorder="1" applyAlignment="1">
      <alignment horizontal="center" vertical="center"/>
    </xf>
    <xf numFmtId="164" fontId="32" fillId="26" borderId="21" xfId="60" applyNumberFormat="1" applyFont="1" applyFill="1" applyBorder="1" applyAlignment="1" applyProtection="1">
      <alignment horizontal="justify" vertical="top" wrapText="1"/>
      <protection locked="0"/>
    </xf>
    <xf numFmtId="164" fontId="32" fillId="26" borderId="22" xfId="60" applyNumberFormat="1" applyFont="1" applyFill="1" applyBorder="1" applyAlignment="1" applyProtection="1">
      <alignment horizontal="justify" vertical="top" wrapText="1"/>
      <protection locked="0"/>
    </xf>
    <xf numFmtId="164" fontId="32" fillId="26" borderId="26" xfId="60" applyNumberFormat="1" applyFont="1" applyFill="1" applyBorder="1" applyAlignment="1" applyProtection="1">
      <alignment horizontal="justify" vertical="top" wrapText="1"/>
      <protection locked="0"/>
    </xf>
    <xf numFmtId="164" fontId="32" fillId="26" borderId="23" xfId="60" applyNumberFormat="1" applyFont="1" applyFill="1" applyBorder="1" applyAlignment="1" applyProtection="1">
      <alignment horizontal="justify" vertical="top" wrapText="1"/>
      <protection locked="0"/>
    </xf>
    <xf numFmtId="164" fontId="32" fillId="26" borderId="0" xfId="60" applyNumberFormat="1" applyFont="1" applyFill="1" applyBorder="1" applyAlignment="1" applyProtection="1">
      <alignment horizontal="justify" vertical="top" wrapText="1"/>
      <protection locked="0"/>
    </xf>
    <xf numFmtId="164" fontId="32" fillId="26" borderId="27" xfId="60" applyNumberFormat="1" applyFont="1" applyFill="1" applyBorder="1" applyAlignment="1" applyProtection="1">
      <alignment horizontal="justify" vertical="top" wrapText="1"/>
      <protection locked="0"/>
    </xf>
    <xf numFmtId="164" fontId="32" fillId="26" borderId="24" xfId="60" applyNumberFormat="1" applyFont="1" applyFill="1" applyBorder="1" applyAlignment="1" applyProtection="1">
      <alignment horizontal="justify" vertical="top" wrapText="1"/>
      <protection locked="0"/>
    </xf>
    <xf numFmtId="164" fontId="32" fillId="26" borderId="25" xfId="60" applyNumberFormat="1" applyFont="1" applyFill="1" applyBorder="1" applyAlignment="1" applyProtection="1">
      <alignment horizontal="justify" vertical="top" wrapText="1"/>
      <protection locked="0"/>
    </xf>
    <xf numFmtId="164" fontId="32" fillId="26" borderId="28" xfId="60" applyNumberFormat="1" applyFont="1" applyFill="1" applyBorder="1" applyAlignment="1" applyProtection="1">
      <alignment horizontal="justify" vertical="top" wrapText="1"/>
      <protection locked="0"/>
    </xf>
    <xf numFmtId="164" fontId="32" fillId="26" borderId="11" xfId="60" applyNumberFormat="1" applyFont="1" applyFill="1" applyBorder="1" applyAlignment="1" applyProtection="1">
      <alignment horizontal="justify" vertical="top" wrapText="1"/>
      <protection locked="0"/>
    </xf>
    <xf numFmtId="0" fontId="49" fillId="0" borderId="11" xfId="60" applyFont="1" applyBorder="1" applyAlignment="1">
      <alignment horizontal="center" vertical="center" wrapText="1"/>
    </xf>
    <xf numFmtId="164" fontId="32" fillId="26" borderId="20" xfId="60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 applyAlignment="1">
      <alignment horizontal="justify" vertical="center" wrapText="1"/>
    </xf>
    <xf numFmtId="0" fontId="49" fillId="0" borderId="18" xfId="60" applyFont="1" applyBorder="1" applyAlignment="1">
      <alignment horizontal="center" vertical="center" wrapText="1"/>
    </xf>
    <xf numFmtId="0" fontId="49" fillId="0" borderId="19" xfId="60" applyFont="1" applyBorder="1" applyAlignment="1">
      <alignment horizontal="center" vertical="center" wrapText="1"/>
    </xf>
    <xf numFmtId="0" fontId="49" fillId="0" borderId="20" xfId="60" applyFont="1" applyBorder="1" applyAlignment="1">
      <alignment horizontal="center" vertical="center" wrapText="1"/>
    </xf>
    <xf numFmtId="0" fontId="41" fillId="0" borderId="25" xfId="0" applyFont="1" applyBorder="1" applyAlignment="1">
      <alignment horizontal="justify" vertical="justify" wrapText="1"/>
    </xf>
    <xf numFmtId="0" fontId="2" fillId="0" borderId="0" xfId="60" applyFont="1" applyBorder="1" applyAlignment="1">
      <alignment horizontal="left" vertical="top" wrapText="1"/>
    </xf>
    <xf numFmtId="0" fontId="6" fillId="0" borderId="0" xfId="60" applyFont="1" applyBorder="1" applyAlignment="1">
      <alignment horizontal="left" vertical="top" wrapText="1"/>
    </xf>
    <xf numFmtId="0" fontId="2" fillId="0" borderId="0" xfId="60" applyFont="1" applyBorder="1" applyAlignment="1">
      <alignment horizontal="center" vertical="top" wrapText="1"/>
    </xf>
    <xf numFmtId="0" fontId="2" fillId="0" borderId="0" xfId="60" applyFont="1" applyFill="1" applyBorder="1" applyAlignment="1">
      <alignment horizontal="left" vertical="top" wrapText="1"/>
    </xf>
    <xf numFmtId="0" fontId="68" fillId="0" borderId="18" xfId="60" applyFont="1" applyFill="1" applyBorder="1" applyAlignment="1">
      <alignment horizontal="left" vertical="center" wrapText="1"/>
    </xf>
    <xf numFmtId="0" fontId="68" fillId="0" borderId="20" xfId="60" applyFont="1" applyFill="1" applyBorder="1" applyAlignment="1">
      <alignment horizontal="left" vertical="center" wrapText="1"/>
    </xf>
    <xf numFmtId="0" fontId="47" fillId="25" borderId="11" xfId="0" applyFont="1" applyFill="1" applyBorder="1" applyAlignment="1" applyProtection="1">
      <alignment horizontal="justify" vertical="center" wrapText="1"/>
      <protection locked="0"/>
    </xf>
    <xf numFmtId="0" fontId="4" fillId="23" borderId="47" xfId="60" applyFont="1" applyFill="1" applyBorder="1" applyAlignment="1">
      <alignment horizontal="center" vertical="center"/>
    </xf>
    <xf numFmtId="0" fontId="4" fillId="23" borderId="37" xfId="60" applyFont="1" applyFill="1" applyBorder="1" applyAlignment="1">
      <alignment horizontal="center" vertical="center"/>
    </xf>
    <xf numFmtId="0" fontId="3" fillId="0" borderId="18" xfId="60" applyFont="1" applyBorder="1" applyAlignment="1">
      <alignment horizontal="left" wrapText="1"/>
    </xf>
    <xf numFmtId="0" fontId="3" fillId="0" borderId="19" xfId="60" applyFont="1" applyBorder="1" applyAlignment="1">
      <alignment horizontal="left" wrapText="1"/>
    </xf>
    <xf numFmtId="0" fontId="3" fillId="0" borderId="20" xfId="60" applyFont="1" applyBorder="1" applyAlignment="1">
      <alignment horizontal="left" wrapText="1"/>
    </xf>
    <xf numFmtId="0" fontId="49" fillId="0" borderId="11" xfId="60" applyFont="1" applyBorder="1" applyAlignment="1">
      <alignment horizontal="left" vertical="center" wrapText="1"/>
    </xf>
    <xf numFmtId="0" fontId="56" fillId="36" borderId="18" xfId="60" applyFont="1" applyFill="1" applyBorder="1" applyAlignment="1" applyProtection="1">
      <alignment horizontal="center" vertical="center" wrapText="1"/>
      <protection locked="0"/>
    </xf>
    <xf numFmtId="0" fontId="56" fillId="36" borderId="19" xfId="60" applyFont="1" applyFill="1" applyBorder="1" applyAlignment="1" applyProtection="1">
      <alignment horizontal="center" vertical="center" wrapText="1"/>
      <protection locked="0"/>
    </xf>
    <xf numFmtId="0" fontId="56" fillId="36" borderId="20" xfId="60" applyFont="1" applyFill="1" applyBorder="1" applyAlignment="1" applyProtection="1">
      <alignment horizontal="center" vertical="center" wrapText="1"/>
      <protection locked="0"/>
    </xf>
    <xf numFmtId="165" fontId="3" fillId="19" borderId="11" xfId="65" applyNumberFormat="1" applyFont="1" applyFill="1" applyBorder="1" applyAlignment="1" applyProtection="1">
      <alignment horizontal="center" vertical="center"/>
      <protection locked="0"/>
    </xf>
    <xf numFmtId="1" fontId="69" fillId="37" borderId="11" xfId="65" applyNumberFormat="1" applyFont="1" applyFill="1" applyBorder="1" applyAlignment="1">
      <alignment horizontal="center" vertical="center"/>
    </xf>
    <xf numFmtId="0" fontId="12" fillId="20" borderId="22" xfId="60" applyFont="1" applyFill="1" applyBorder="1" applyAlignment="1">
      <alignment horizontal="justify" vertical="top" wrapText="1"/>
    </xf>
    <xf numFmtId="0" fontId="12" fillId="20" borderId="0" xfId="60" applyFont="1" applyFill="1" applyBorder="1" applyAlignment="1">
      <alignment horizontal="justify" vertical="top" wrapText="1"/>
    </xf>
    <xf numFmtId="10" fontId="32" fillId="25" borderId="28" xfId="60" applyNumberFormat="1" applyFont="1" applyFill="1" applyBorder="1" applyAlignment="1" applyProtection="1">
      <alignment horizontal="center" vertical="center"/>
      <protection locked="0"/>
    </xf>
    <xf numFmtId="10" fontId="32" fillId="25" borderId="17" xfId="60" applyNumberFormat="1" applyFont="1" applyFill="1" applyBorder="1" applyAlignment="1" applyProtection="1">
      <alignment horizontal="center" vertical="center"/>
      <protection locked="0"/>
    </xf>
    <xf numFmtId="0" fontId="2" fillId="25" borderId="17" xfId="60" applyFont="1" applyFill="1" applyBorder="1" applyAlignment="1" applyProtection="1">
      <alignment horizontal="center" vertical="center"/>
      <protection locked="0"/>
    </xf>
    <xf numFmtId="0" fontId="2" fillId="25" borderId="24" xfId="60" applyFont="1" applyFill="1" applyBorder="1" applyAlignment="1" applyProtection="1">
      <alignment horizontal="center" vertical="center"/>
      <protection locked="0"/>
    </xf>
    <xf numFmtId="14" fontId="32" fillId="25" borderId="45" xfId="60" applyNumberFormat="1" applyFont="1" applyFill="1" applyBorder="1" applyAlignment="1" applyProtection="1">
      <alignment horizontal="center" vertical="center"/>
      <protection locked="0"/>
    </xf>
    <xf numFmtId="14" fontId="32" fillId="25" borderId="17" xfId="60" applyNumberFormat="1" applyFont="1" applyFill="1" applyBorder="1" applyAlignment="1" applyProtection="1">
      <alignment horizontal="center" vertical="center"/>
      <protection locked="0"/>
    </xf>
    <xf numFmtId="14" fontId="32" fillId="25" borderId="46" xfId="60" applyNumberFormat="1" applyFont="1" applyFill="1" applyBorder="1" applyAlignment="1" applyProtection="1">
      <alignment horizontal="center" vertical="center"/>
      <protection locked="0"/>
    </xf>
    <xf numFmtId="0" fontId="32" fillId="25" borderId="15" xfId="60" applyFont="1" applyFill="1" applyBorder="1" applyAlignment="1" applyProtection="1">
      <alignment horizontal="center" vertical="center"/>
      <protection locked="0"/>
    </xf>
    <xf numFmtId="0" fontId="32" fillId="25" borderId="21" xfId="60" applyFont="1" applyFill="1" applyBorder="1" applyAlignment="1" applyProtection="1">
      <alignment horizontal="center" vertical="center"/>
      <protection locked="0"/>
    </xf>
    <xf numFmtId="14" fontId="32" fillId="25" borderId="41" xfId="60" applyNumberFormat="1" applyFont="1" applyFill="1" applyBorder="1" applyAlignment="1" applyProtection="1">
      <alignment horizontal="center" vertical="center"/>
      <protection locked="0"/>
    </xf>
    <xf numFmtId="14" fontId="32" fillId="25" borderId="15" xfId="60" applyNumberFormat="1" applyFont="1" applyFill="1" applyBorder="1" applyAlignment="1" applyProtection="1">
      <alignment horizontal="center" vertical="center"/>
      <protection locked="0"/>
    </xf>
    <xf numFmtId="14" fontId="32" fillId="25" borderId="42" xfId="60" applyNumberFormat="1" applyFont="1" applyFill="1" applyBorder="1" applyAlignment="1" applyProtection="1">
      <alignment horizontal="center" vertical="center"/>
      <protection locked="0"/>
    </xf>
    <xf numFmtId="0" fontId="40" fillId="21" borderId="31" xfId="60" quotePrefix="1" applyFont="1" applyFill="1" applyBorder="1" applyAlignment="1">
      <alignment horizontal="center" vertical="center" wrapText="1"/>
    </xf>
    <xf numFmtId="0" fontId="40" fillId="21" borderId="32" xfId="60" applyFont="1" applyFill="1" applyBorder="1" applyAlignment="1">
      <alignment horizontal="center" vertical="center" wrapText="1"/>
    </xf>
    <xf numFmtId="0" fontId="40" fillId="21" borderId="34" xfId="60" applyFont="1" applyFill="1" applyBorder="1" applyAlignment="1">
      <alignment horizontal="center" vertical="center" wrapText="1"/>
    </xf>
    <xf numFmtId="0" fontId="40" fillId="21" borderId="35" xfId="60" applyFont="1" applyFill="1" applyBorder="1" applyAlignment="1">
      <alignment horizontal="center" vertical="center" wrapText="1"/>
    </xf>
    <xf numFmtId="0" fontId="40" fillId="21" borderId="31" xfId="60" applyFont="1" applyFill="1" applyBorder="1" applyAlignment="1">
      <alignment horizontal="center" vertical="center" wrapText="1"/>
    </xf>
    <xf numFmtId="164" fontId="5" fillId="26" borderId="11" xfId="60" applyNumberFormat="1" applyFont="1" applyFill="1" applyBorder="1" applyAlignment="1" applyProtection="1">
      <alignment horizontal="center" vertical="center"/>
      <protection locked="0"/>
    </xf>
    <xf numFmtId="164" fontId="32" fillId="26" borderId="18" xfId="60" applyNumberFormat="1" applyFont="1" applyFill="1" applyBorder="1" applyAlignment="1" applyProtection="1">
      <alignment horizontal="left" vertical="center"/>
      <protection locked="0"/>
    </xf>
    <xf numFmtId="164" fontId="32" fillId="26" borderId="20" xfId="60" applyNumberFormat="1" applyFont="1" applyFill="1" applyBorder="1" applyAlignment="1" applyProtection="1">
      <alignment horizontal="left" vertical="center"/>
      <protection locked="0"/>
    </xf>
    <xf numFmtId="14" fontId="32" fillId="26" borderId="18" xfId="60" applyNumberFormat="1" applyFont="1" applyFill="1" applyBorder="1" applyAlignment="1" applyProtection="1">
      <alignment horizontal="center" vertical="center"/>
      <protection locked="0"/>
    </xf>
    <xf numFmtId="14" fontId="32" fillId="26" borderId="20" xfId="60" applyNumberFormat="1" applyFont="1" applyFill="1" applyBorder="1" applyAlignment="1" applyProtection="1">
      <alignment horizontal="center" vertical="center"/>
      <protection locked="0"/>
    </xf>
    <xf numFmtId="0" fontId="58" fillId="0" borderId="12" xfId="60" applyFont="1" applyFill="1" applyBorder="1" applyAlignment="1">
      <alignment horizontal="center" vertical="center"/>
    </xf>
    <xf numFmtId="0" fontId="58" fillId="0" borderId="13" xfId="60" applyFont="1" applyFill="1" applyBorder="1" applyAlignment="1">
      <alignment horizontal="center" vertical="center"/>
    </xf>
    <xf numFmtId="0" fontId="58" fillId="0" borderId="14" xfId="60" applyFont="1" applyFill="1" applyBorder="1" applyAlignment="1">
      <alignment horizontal="center" vertical="center"/>
    </xf>
    <xf numFmtId="10" fontId="32" fillId="25" borderId="26" xfId="60" applyNumberFormat="1" applyFont="1" applyFill="1" applyBorder="1" applyAlignment="1" applyProtection="1">
      <alignment horizontal="center" vertical="center"/>
      <protection locked="0"/>
    </xf>
    <xf numFmtId="10" fontId="32" fillId="25" borderId="15" xfId="60" applyNumberFormat="1" applyFont="1" applyFill="1" applyBorder="1" applyAlignment="1" applyProtection="1">
      <alignment horizontal="center" vertical="center"/>
      <protection locked="0"/>
    </xf>
    <xf numFmtId="0" fontId="2" fillId="25" borderId="38" xfId="60" applyFont="1" applyFill="1" applyBorder="1" applyAlignment="1" applyProtection="1">
      <alignment horizontal="center" vertical="center"/>
      <protection locked="0"/>
    </xf>
    <xf numFmtId="0" fontId="2" fillId="25" borderId="39" xfId="60" applyFont="1" applyFill="1" applyBorder="1" applyAlignment="1" applyProtection="1">
      <alignment horizontal="center" vertical="center"/>
      <protection locked="0"/>
    </xf>
    <xf numFmtId="14" fontId="32" fillId="25" borderId="43" xfId="60" applyNumberFormat="1" applyFont="1" applyFill="1" applyBorder="1" applyAlignment="1" applyProtection="1">
      <alignment horizontal="center" vertical="center"/>
      <protection locked="0"/>
    </xf>
    <xf numFmtId="14" fontId="32" fillId="25" borderId="38" xfId="60" applyNumberFormat="1" applyFont="1" applyFill="1" applyBorder="1" applyAlignment="1" applyProtection="1">
      <alignment horizontal="center" vertical="center"/>
      <protection locked="0"/>
    </xf>
    <xf numFmtId="14" fontId="32" fillId="25" borderId="44" xfId="60" applyNumberFormat="1" applyFont="1" applyFill="1" applyBorder="1" applyAlignment="1" applyProtection="1">
      <alignment horizontal="center" vertical="center"/>
      <protection locked="0"/>
    </xf>
    <xf numFmtId="10" fontId="32" fillId="25" borderId="40" xfId="60" applyNumberFormat="1" applyFont="1" applyFill="1" applyBorder="1" applyAlignment="1" applyProtection="1">
      <alignment horizontal="center" vertical="center"/>
      <protection locked="0"/>
    </xf>
    <xf numFmtId="10" fontId="32" fillId="25" borderId="38" xfId="60" applyNumberFormat="1" applyFont="1" applyFill="1" applyBorder="1" applyAlignment="1" applyProtection="1">
      <alignment horizontal="center" vertical="center"/>
      <protection locked="0"/>
    </xf>
    <xf numFmtId="0" fontId="67" fillId="20" borderId="11" xfId="0" applyFont="1" applyFill="1" applyBorder="1" applyAlignment="1">
      <alignment horizontal="center" vertical="center"/>
    </xf>
    <xf numFmtId="0" fontId="67" fillId="20" borderId="11" xfId="0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1" fillId="0" borderId="15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0" fontId="57" fillId="0" borderId="15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65" fillId="33" borderId="15" xfId="0" applyFont="1" applyFill="1" applyBorder="1" applyAlignment="1" applyProtection="1">
      <alignment horizontal="center" vertical="center" wrapText="1"/>
    </xf>
    <xf numFmtId="0" fontId="65" fillId="33" borderId="17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65" fillId="28" borderId="18" xfId="0" applyFont="1" applyFill="1" applyBorder="1" applyAlignment="1" applyProtection="1">
      <alignment horizontal="center"/>
    </xf>
    <xf numFmtId="0" fontId="65" fillId="28" borderId="19" xfId="0" applyFont="1" applyFill="1" applyBorder="1" applyAlignment="1" applyProtection="1">
      <alignment horizontal="center"/>
    </xf>
    <xf numFmtId="0" fontId="65" fillId="28" borderId="20" xfId="0" applyFont="1" applyFill="1" applyBorder="1" applyAlignment="1" applyProtection="1">
      <alignment horizontal="center"/>
    </xf>
    <xf numFmtId="0" fontId="39" fillId="32" borderId="15" xfId="0" applyFont="1" applyFill="1" applyBorder="1" applyAlignment="1" applyProtection="1">
      <alignment horizontal="center" vertical="center" wrapText="1"/>
    </xf>
    <xf numFmtId="0" fontId="39" fillId="32" borderId="17" xfId="0" applyFont="1" applyFill="1" applyBorder="1" applyAlignment="1" applyProtection="1">
      <alignment horizontal="center" vertical="center" wrapText="1"/>
    </xf>
    <xf numFmtId="0" fontId="39" fillId="0" borderId="18" xfId="0" applyFont="1" applyBorder="1" applyAlignment="1" applyProtection="1">
      <alignment horizontal="center"/>
    </xf>
    <xf numFmtId="0" fontId="39" fillId="0" borderId="20" xfId="0" applyFont="1" applyBorder="1" applyAlignment="1" applyProtection="1">
      <alignment horizontal="center"/>
    </xf>
    <xf numFmtId="0" fontId="65" fillId="33" borderId="21" xfId="0" applyFont="1" applyFill="1" applyBorder="1" applyAlignment="1" applyProtection="1">
      <alignment horizontal="center" vertical="center"/>
    </xf>
    <xf numFmtId="0" fontId="65" fillId="33" borderId="26" xfId="0" applyFont="1" applyFill="1" applyBorder="1" applyAlignment="1" applyProtection="1">
      <alignment horizontal="center" vertical="center"/>
    </xf>
    <xf numFmtId="0" fontId="65" fillId="33" borderId="24" xfId="0" applyFont="1" applyFill="1" applyBorder="1" applyAlignment="1" applyProtection="1">
      <alignment horizontal="center" vertical="center"/>
    </xf>
    <xf numFmtId="0" fontId="65" fillId="33" borderId="28" xfId="0" applyFont="1" applyFill="1" applyBorder="1" applyAlignment="1" applyProtection="1">
      <alignment horizontal="center" vertical="center"/>
    </xf>
    <xf numFmtId="0" fontId="39" fillId="35" borderId="18" xfId="0" applyFont="1" applyFill="1" applyBorder="1" applyAlignment="1" applyProtection="1">
      <alignment horizontal="center"/>
    </xf>
    <xf numFmtId="0" fontId="39" fillId="35" borderId="19" xfId="0" applyFont="1" applyFill="1" applyBorder="1" applyAlignment="1" applyProtection="1">
      <alignment horizontal="center"/>
    </xf>
    <xf numFmtId="0" fontId="39" fillId="35" borderId="20" xfId="0" applyFont="1" applyFill="1" applyBorder="1" applyAlignment="1" applyProtection="1">
      <alignment horizontal="center"/>
    </xf>
    <xf numFmtId="0" fontId="65" fillId="33" borderId="18" xfId="0" applyFont="1" applyFill="1" applyBorder="1" applyAlignment="1" applyProtection="1">
      <alignment horizontal="center"/>
    </xf>
    <xf numFmtId="0" fontId="65" fillId="33" borderId="19" xfId="0" applyFont="1" applyFill="1" applyBorder="1" applyAlignment="1" applyProtection="1">
      <alignment horizontal="center"/>
    </xf>
    <xf numFmtId="0" fontId="65" fillId="33" borderId="20" xfId="0" applyFont="1" applyFill="1" applyBorder="1" applyAlignment="1" applyProtection="1">
      <alignment horizontal="center"/>
    </xf>
    <xf numFmtId="0" fontId="0" fillId="34" borderId="18" xfId="0" applyFont="1" applyFill="1" applyBorder="1" applyAlignment="1" applyProtection="1">
      <alignment horizontal="center"/>
    </xf>
    <xf numFmtId="0" fontId="0" fillId="34" borderId="19" xfId="0" applyFont="1" applyFill="1" applyBorder="1" applyAlignment="1" applyProtection="1">
      <alignment horizontal="center"/>
    </xf>
    <xf numFmtId="0" fontId="0" fillId="34" borderId="20" xfId="0" applyFont="1" applyFill="1" applyBorder="1" applyAlignment="1" applyProtection="1">
      <alignment horizontal="center"/>
    </xf>
    <xf numFmtId="0" fontId="0" fillId="34" borderId="18" xfId="0" applyFont="1" applyFill="1" applyBorder="1" applyAlignment="1" applyProtection="1">
      <alignment horizontal="center" vertical="center"/>
    </xf>
    <xf numFmtId="0" fontId="0" fillId="34" borderId="19" xfId="0" applyFont="1" applyFill="1" applyBorder="1" applyAlignment="1" applyProtection="1">
      <alignment horizontal="center" vertical="center"/>
    </xf>
    <xf numFmtId="0" fontId="0" fillId="34" borderId="20" xfId="0" applyFont="1" applyFill="1" applyBorder="1" applyAlignment="1" applyProtection="1">
      <alignment horizontal="center" vertical="center"/>
    </xf>
    <xf numFmtId="0" fontId="65" fillId="33" borderId="18" xfId="0" applyFont="1" applyFill="1" applyBorder="1" applyAlignment="1" applyProtection="1">
      <alignment horizontal="center" vertical="center"/>
    </xf>
    <xf numFmtId="0" fontId="65" fillId="33" borderId="19" xfId="0" applyFont="1" applyFill="1" applyBorder="1" applyAlignment="1" applyProtection="1">
      <alignment horizontal="center" vertical="center"/>
    </xf>
    <xf numFmtId="0" fontId="65" fillId="33" borderId="20" xfId="0" applyFont="1" applyFill="1" applyBorder="1" applyAlignment="1" applyProtection="1">
      <alignment horizontal="center" vertical="center"/>
    </xf>
    <xf numFmtId="0" fontId="60" fillId="35" borderId="18" xfId="0" applyFont="1" applyFill="1" applyBorder="1" applyAlignment="1" applyProtection="1">
      <alignment horizontal="center"/>
    </xf>
    <xf numFmtId="0" fontId="60" fillId="35" borderId="19" xfId="0" applyFont="1" applyFill="1" applyBorder="1" applyAlignment="1" applyProtection="1">
      <alignment horizontal="center"/>
    </xf>
    <xf numFmtId="0" fontId="60" fillId="35" borderId="20" xfId="0" applyFont="1" applyFill="1" applyBorder="1" applyAlignment="1" applyProtection="1">
      <alignment horizontal="center"/>
    </xf>
    <xf numFmtId="0" fontId="51" fillId="34" borderId="18" xfId="0" applyFont="1" applyFill="1" applyBorder="1" applyAlignment="1" applyProtection="1">
      <alignment horizontal="center" wrapText="1"/>
    </xf>
    <xf numFmtId="0" fontId="51" fillId="34" borderId="19" xfId="0" applyFont="1" applyFill="1" applyBorder="1" applyAlignment="1" applyProtection="1">
      <alignment horizontal="center" wrapText="1"/>
    </xf>
    <xf numFmtId="0" fontId="51" fillId="34" borderId="20" xfId="0" applyFont="1" applyFill="1" applyBorder="1" applyAlignment="1" applyProtection="1">
      <alignment horizontal="center" wrapText="1"/>
    </xf>
    <xf numFmtId="0" fontId="65" fillId="28" borderId="0" xfId="0" applyFont="1" applyFill="1" applyAlignment="1" applyProtection="1">
      <alignment horizontal="center"/>
    </xf>
    <xf numFmtId="0" fontId="39" fillId="33" borderId="15" xfId="0" applyFont="1" applyFill="1" applyBorder="1" applyAlignment="1" applyProtection="1">
      <alignment horizontal="center" vertical="center" wrapText="1"/>
    </xf>
    <xf numFmtId="0" fontId="39" fillId="33" borderId="17" xfId="0" applyFont="1" applyFill="1" applyBorder="1" applyAlignment="1" applyProtection="1">
      <alignment horizontal="center" vertical="center" wrapText="1"/>
    </xf>
    <xf numFmtId="0" fontId="65" fillId="38" borderId="0" xfId="0" applyFont="1" applyFill="1" applyAlignment="1" applyProtection="1">
      <alignment horizontal="center"/>
    </xf>
    <xf numFmtId="0" fontId="39" fillId="0" borderId="0" xfId="0" applyFont="1" applyAlignment="1">
      <alignment horizontal="left"/>
    </xf>
    <xf numFmtId="0" fontId="48" fillId="27" borderId="0" xfId="0" applyFont="1" applyFill="1" applyBorder="1" applyAlignment="1">
      <alignment horizontal="center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left" vertical="center" wrapText="1"/>
    </xf>
    <xf numFmtId="0" fontId="46" fillId="0" borderId="16" xfId="0" applyFont="1" applyBorder="1" applyAlignment="1">
      <alignment horizontal="left" vertical="center" wrapText="1"/>
    </xf>
    <xf numFmtId="0" fontId="46" fillId="0" borderId="17" xfId="0" applyFont="1" applyBorder="1" applyAlignment="1">
      <alignment horizontal="left" vertical="center" wrapText="1"/>
    </xf>
    <xf numFmtId="0" fontId="46" fillId="0" borderId="21" xfId="0" applyFont="1" applyBorder="1" applyAlignment="1">
      <alignment horizontal="left" vertical="center" wrapText="1"/>
    </xf>
    <xf numFmtId="0" fontId="46" fillId="0" borderId="23" xfId="0" applyFont="1" applyBorder="1" applyAlignment="1">
      <alignment horizontal="left" vertical="center"/>
    </xf>
    <xf numFmtId="0" fontId="46" fillId="0" borderId="24" xfId="0" applyFont="1" applyBorder="1" applyAlignment="1">
      <alignment horizontal="left" vertical="center"/>
    </xf>
    <xf numFmtId="0" fontId="46" fillId="0" borderId="16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 wrapText="1"/>
    </xf>
  </cellXfs>
  <cellStyles count="88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20% - Cor1 2" xfId="7" xr:uid="{00000000-0005-0000-0000-000006000000}"/>
    <cellStyle name="20% - Cor2 2" xfId="8" xr:uid="{00000000-0005-0000-0000-000007000000}"/>
    <cellStyle name="20% - Cor3 2" xfId="9" xr:uid="{00000000-0005-0000-0000-000008000000}"/>
    <cellStyle name="20% - Cor4 2" xfId="10" xr:uid="{00000000-0005-0000-0000-000009000000}"/>
    <cellStyle name="20% - Cor5 2" xfId="11" xr:uid="{00000000-0005-0000-0000-00000A000000}"/>
    <cellStyle name="20% - Cor6 2" xfId="12" xr:uid="{00000000-0005-0000-0000-00000B000000}"/>
    <cellStyle name="40% - Accent1 2" xfId="13" xr:uid="{00000000-0005-0000-0000-00000C000000}"/>
    <cellStyle name="40% - Accent2 2" xfId="14" xr:uid="{00000000-0005-0000-0000-00000D000000}"/>
    <cellStyle name="40% - Accent3 2" xfId="15" xr:uid="{00000000-0005-0000-0000-00000E000000}"/>
    <cellStyle name="40% - Accent4 2" xfId="16" xr:uid="{00000000-0005-0000-0000-00000F000000}"/>
    <cellStyle name="40% - Accent5 2" xfId="17" xr:uid="{00000000-0005-0000-0000-000010000000}"/>
    <cellStyle name="40% - Accent6 2" xfId="18" xr:uid="{00000000-0005-0000-0000-000011000000}"/>
    <cellStyle name="40% - Cor1 2" xfId="19" xr:uid="{00000000-0005-0000-0000-000012000000}"/>
    <cellStyle name="40% - Cor2 2" xfId="20" xr:uid="{00000000-0005-0000-0000-000013000000}"/>
    <cellStyle name="40% - Cor3 2" xfId="21" xr:uid="{00000000-0005-0000-0000-000014000000}"/>
    <cellStyle name="40% - Cor5 2" xfId="22" xr:uid="{00000000-0005-0000-0000-000015000000}"/>
    <cellStyle name="40% - Cor6 2" xfId="23" xr:uid="{00000000-0005-0000-0000-000016000000}"/>
    <cellStyle name="60% - Accent1 2" xfId="24" xr:uid="{00000000-0005-0000-0000-000017000000}"/>
    <cellStyle name="60% - Accent2 2" xfId="25" xr:uid="{00000000-0005-0000-0000-000018000000}"/>
    <cellStyle name="60% - Accent3 2" xfId="26" xr:uid="{00000000-0005-0000-0000-000019000000}"/>
    <cellStyle name="60% - Accent4 2" xfId="27" xr:uid="{00000000-0005-0000-0000-00001A000000}"/>
    <cellStyle name="60% - Accent5 2" xfId="28" xr:uid="{00000000-0005-0000-0000-00001B000000}"/>
    <cellStyle name="60% - Accent6 2" xfId="29" xr:uid="{00000000-0005-0000-0000-00001C000000}"/>
    <cellStyle name="60% - Cor2 2" xfId="30" xr:uid="{00000000-0005-0000-0000-00001D000000}"/>
    <cellStyle name="60% - Cor3 2" xfId="31" xr:uid="{00000000-0005-0000-0000-00001E000000}"/>
    <cellStyle name="60% - Cor5 2" xfId="32" xr:uid="{00000000-0005-0000-0000-00001F000000}"/>
    <cellStyle name="Accent1 2" xfId="33" xr:uid="{00000000-0005-0000-0000-000020000000}"/>
    <cellStyle name="Accent2 2" xfId="34" xr:uid="{00000000-0005-0000-0000-000021000000}"/>
    <cellStyle name="Accent3 2" xfId="35" xr:uid="{00000000-0005-0000-0000-000022000000}"/>
    <cellStyle name="Accent4 2" xfId="36" xr:uid="{00000000-0005-0000-0000-000023000000}"/>
    <cellStyle name="Accent5 2" xfId="37" xr:uid="{00000000-0005-0000-0000-000024000000}"/>
    <cellStyle name="Accent6 2" xfId="38" xr:uid="{00000000-0005-0000-0000-000025000000}"/>
    <cellStyle name="Bad 2" xfId="39" xr:uid="{00000000-0005-0000-0000-000026000000}"/>
    <cellStyle name="Cabeçalho 1 2" xfId="40" xr:uid="{00000000-0005-0000-0000-000027000000}"/>
    <cellStyle name="Cabeçalho 2 2" xfId="41" xr:uid="{00000000-0005-0000-0000-000028000000}"/>
    <cellStyle name="Cabeçalho 3 2" xfId="42" xr:uid="{00000000-0005-0000-0000-000029000000}"/>
    <cellStyle name="Cabeçalho 4 2" xfId="43" xr:uid="{00000000-0005-0000-0000-00002A000000}"/>
    <cellStyle name="Calculation 2" xfId="44" xr:uid="{00000000-0005-0000-0000-00002B000000}"/>
    <cellStyle name="Cálculo 2" xfId="45" xr:uid="{00000000-0005-0000-0000-00002C000000}"/>
    <cellStyle name="Célula Ligada 2" xfId="46" xr:uid="{00000000-0005-0000-0000-00002D000000}"/>
    <cellStyle name="Check Cell 2" xfId="47" xr:uid="{00000000-0005-0000-0000-00002E000000}"/>
    <cellStyle name="Cor3 2" xfId="48" xr:uid="{00000000-0005-0000-0000-00002F000000}"/>
    <cellStyle name="Correcto 2" xfId="49" xr:uid="{00000000-0005-0000-0000-000030000000}"/>
    <cellStyle name="Entrada 2" xfId="50" xr:uid="{00000000-0005-0000-0000-000031000000}"/>
    <cellStyle name="Euro" xfId="51" xr:uid="{00000000-0005-0000-0000-000032000000}"/>
    <cellStyle name="Euro 2" xfId="52" xr:uid="{00000000-0005-0000-0000-000033000000}"/>
    <cellStyle name="Euro 3" xfId="53" xr:uid="{00000000-0005-0000-0000-000034000000}"/>
    <cellStyle name="Euro 3 2" xfId="54" xr:uid="{00000000-0005-0000-0000-000035000000}"/>
    <cellStyle name="Euro 4" xfId="55" xr:uid="{00000000-0005-0000-0000-000036000000}"/>
    <cellStyle name="Euro 4 2" xfId="56" xr:uid="{00000000-0005-0000-0000-000037000000}"/>
    <cellStyle name="Explanatory Text 2" xfId="57" xr:uid="{00000000-0005-0000-0000-000038000000}"/>
    <cellStyle name="Moeda" xfId="86" builtinId="4"/>
    <cellStyle name="Moeda 2" xfId="58" xr:uid="{00000000-0005-0000-0000-00003A000000}"/>
    <cellStyle name="Neutral 2" xfId="59" xr:uid="{00000000-0005-0000-0000-00003B000000}"/>
    <cellStyle name="Normal" xfId="0" builtinId="0"/>
    <cellStyle name="Normal 2" xfId="60" xr:uid="{00000000-0005-0000-0000-00003D000000}"/>
    <cellStyle name="Normal 2 2" xfId="61" xr:uid="{00000000-0005-0000-0000-00003E000000}"/>
    <cellStyle name="Normal 3" xfId="62" xr:uid="{00000000-0005-0000-0000-00003F000000}"/>
    <cellStyle name="Normal 3 2" xfId="63" xr:uid="{00000000-0005-0000-0000-000040000000}"/>
    <cellStyle name="Normal 4" xfId="64" xr:uid="{00000000-0005-0000-0000-000041000000}"/>
    <cellStyle name="Normal_360 atecnica" xfId="65" xr:uid="{00000000-0005-0000-0000-000042000000}"/>
    <cellStyle name="Normal_FACI-ValeInov-110" xfId="66" xr:uid="{00000000-0005-0000-0000-000043000000}"/>
    <cellStyle name="Nota 2" xfId="67" xr:uid="{00000000-0005-0000-0000-000044000000}"/>
    <cellStyle name="Nota 3" xfId="68" xr:uid="{00000000-0005-0000-0000-000045000000}"/>
    <cellStyle name="Nota 4" xfId="69" xr:uid="{00000000-0005-0000-0000-000046000000}"/>
    <cellStyle name="Nota 5" xfId="70" xr:uid="{00000000-0005-0000-0000-000047000000}"/>
    <cellStyle name="Output 2" xfId="71" xr:uid="{00000000-0005-0000-0000-000048000000}"/>
    <cellStyle name="Percent 2" xfId="72" xr:uid="{00000000-0005-0000-0000-000049000000}"/>
    <cellStyle name="Percent 2 2" xfId="73" xr:uid="{00000000-0005-0000-0000-00004A000000}"/>
    <cellStyle name="Percent 3" xfId="74" xr:uid="{00000000-0005-0000-0000-00004B000000}"/>
    <cellStyle name="Percent 4" xfId="75" xr:uid="{00000000-0005-0000-0000-00004C000000}"/>
    <cellStyle name="Percent 4 2" xfId="76" xr:uid="{00000000-0005-0000-0000-00004D000000}"/>
    <cellStyle name="Percentagem" xfId="87" builtinId="5"/>
    <cellStyle name="Percentagem 2" xfId="77" xr:uid="{00000000-0005-0000-0000-00004F000000}"/>
    <cellStyle name="Percentagem 2 2" xfId="78" xr:uid="{00000000-0005-0000-0000-000050000000}"/>
    <cellStyle name="Percentagem 3" xfId="79" xr:uid="{00000000-0005-0000-0000-000051000000}"/>
    <cellStyle name="Saída 2" xfId="80" xr:uid="{00000000-0005-0000-0000-000052000000}"/>
    <cellStyle name="Texto de Aviso 2" xfId="81" xr:uid="{00000000-0005-0000-0000-000053000000}"/>
    <cellStyle name="Texto Explicativo 2" xfId="82" xr:uid="{00000000-0005-0000-0000-000054000000}"/>
    <cellStyle name="Title 2" xfId="83" xr:uid="{00000000-0005-0000-0000-000055000000}"/>
    <cellStyle name="Total 2" xfId="84" xr:uid="{00000000-0005-0000-0000-000056000000}"/>
    <cellStyle name="Total 3" xfId="85" xr:uid="{00000000-0005-0000-0000-000057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394608</xdr:colOff>
      <xdr:row>2</xdr:row>
      <xdr:rowOff>789214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4286250" y="202406"/>
          <a:ext cx="6859702" cy="979714"/>
          <a:chOff x="3459" y="9833"/>
          <a:chExt cx="5850" cy="900"/>
        </a:xfrm>
      </xdr:grpSpPr>
      <xdr:pic>
        <xdr:nvPicPr>
          <xdr:cNvPr id="7" name="Picture 20" descr="Descrição: Logo_CRESC_cmyk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59" y="9996"/>
            <a:ext cx="1581" cy="7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7912"/>
          <a:stretch>
            <a:fillRect/>
          </a:stretch>
        </xdr:blipFill>
        <xdr:spPr bwMode="auto">
          <a:xfrm>
            <a:off x="5254" y="9833"/>
            <a:ext cx="1710" cy="8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2657" t="20000" r="8998" b="8000"/>
          <a:stretch>
            <a:fillRect/>
          </a:stretch>
        </xdr:blipFill>
        <xdr:spPr bwMode="auto">
          <a:xfrm>
            <a:off x="7096" y="10030"/>
            <a:ext cx="2213" cy="7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Z381"/>
  <sheetViews>
    <sheetView showGridLines="0" tabSelected="1" topLeftCell="A73" zoomScale="80" zoomScaleNormal="80" zoomScaleSheetLayoutView="70" workbookViewId="0">
      <selection activeCell="P142" sqref="P142:Q144"/>
    </sheetView>
  </sheetViews>
  <sheetFormatPr defaultRowHeight="15"/>
  <cols>
    <col min="1" max="1" width="1.28515625" customWidth="1"/>
    <col min="2" max="2" width="11.28515625" customWidth="1"/>
    <col min="3" max="3" width="21.140625" customWidth="1"/>
    <col min="4" max="4" width="17.28515625" customWidth="1"/>
    <col min="5" max="6" width="13.42578125" customWidth="1"/>
    <col min="7" max="8" width="14.5703125" customWidth="1"/>
    <col min="9" max="9" width="12.5703125" customWidth="1"/>
    <col min="10" max="11" width="13.42578125" customWidth="1"/>
    <col min="12" max="13" width="15" customWidth="1"/>
    <col min="14" max="14" width="13.42578125" customWidth="1"/>
    <col min="15" max="16" width="10.85546875" bestFit="1" customWidth="1"/>
    <col min="17" max="17" width="5.5703125" customWidth="1"/>
    <col min="18" max="18" width="5.42578125" customWidth="1"/>
    <col min="19" max="19" width="9.140625" style="45" hidden="1" customWidth="1"/>
    <col min="20" max="21" width="9.140625" style="45"/>
  </cols>
  <sheetData>
    <row r="1" spans="2:18" ht="15.75" thickBot="1"/>
    <row r="2" spans="2:18" ht="15.6" customHeight="1" thickTop="1">
      <c r="B2" s="278" t="s">
        <v>239</v>
      </c>
      <c r="C2" s="279"/>
      <c r="D2" s="279"/>
      <c r="E2" s="279"/>
      <c r="F2" s="282"/>
      <c r="G2" s="279"/>
      <c r="H2" s="39"/>
      <c r="I2" s="39"/>
      <c r="J2" s="39"/>
      <c r="K2" s="39"/>
      <c r="L2" s="39"/>
      <c r="M2" s="39"/>
      <c r="N2" s="39"/>
      <c r="O2" s="39"/>
      <c r="P2" s="40"/>
    </row>
    <row r="3" spans="2:18" ht="73.900000000000006" customHeight="1" thickBot="1">
      <c r="B3" s="280"/>
      <c r="C3" s="281"/>
      <c r="D3" s="281"/>
      <c r="E3" s="281"/>
      <c r="F3" s="280"/>
      <c r="G3" s="281"/>
      <c r="H3" s="41"/>
      <c r="I3" s="41"/>
      <c r="J3" s="41"/>
      <c r="K3" s="41"/>
      <c r="L3" s="41"/>
      <c r="M3" s="41"/>
      <c r="N3" s="41"/>
      <c r="O3" s="41"/>
      <c r="P3" s="42"/>
    </row>
    <row r="4" spans="2:18" ht="15.75" thickTop="1"/>
    <row r="5" spans="2:18" ht="36" customHeight="1">
      <c r="B5" s="288" t="s">
        <v>198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90"/>
    </row>
    <row r="8" spans="2:18" ht="27.75" customHeight="1">
      <c r="B8" s="211" t="s">
        <v>199</v>
      </c>
      <c r="C8" s="211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11"/>
      <c r="R8" s="11"/>
    </row>
    <row r="10" spans="2:18" ht="20.45" customHeight="1">
      <c r="B10" s="211" t="s">
        <v>200</v>
      </c>
      <c r="C10" s="211"/>
      <c r="D10" s="284"/>
      <c r="E10" s="285"/>
      <c r="G10" s="211" t="s">
        <v>201</v>
      </c>
      <c r="H10" s="211"/>
      <c r="I10" s="284"/>
      <c r="J10" s="285"/>
      <c r="L10" s="43"/>
      <c r="M10" s="211" t="s">
        <v>202</v>
      </c>
      <c r="N10" s="211"/>
      <c r="O10" s="286"/>
      <c r="P10" s="287"/>
    </row>
    <row r="11" spans="2:18" ht="20.45" customHeight="1">
      <c r="B11" s="54"/>
      <c r="C11" s="54"/>
      <c r="D11" s="54"/>
      <c r="E11" s="54"/>
      <c r="F11" s="54"/>
      <c r="G11" s="60"/>
      <c r="H11" s="54"/>
      <c r="I11" s="54"/>
      <c r="J11" s="54"/>
      <c r="K11" s="54"/>
      <c r="L11" s="44"/>
      <c r="M11" s="43"/>
    </row>
    <row r="12" spans="2:18" ht="34.5" customHeight="1">
      <c r="B12" s="64"/>
      <c r="C12" s="222" t="s">
        <v>192</v>
      </c>
      <c r="D12" s="222"/>
      <c r="E12" s="211" t="s">
        <v>193</v>
      </c>
      <c r="F12" s="211"/>
      <c r="G12" s="211"/>
      <c r="H12" s="211"/>
      <c r="I12" s="211"/>
      <c r="J12" s="211"/>
      <c r="K12" s="211"/>
      <c r="L12" s="211"/>
      <c r="M12" s="211"/>
      <c r="N12" s="211" t="s">
        <v>195</v>
      </c>
      <c r="O12" s="211"/>
      <c r="P12" s="67"/>
    </row>
    <row r="13" spans="2:18" ht="34.5" customHeight="1">
      <c r="B13" s="64"/>
      <c r="C13" s="273"/>
      <c r="D13" s="274"/>
      <c r="E13" s="275"/>
      <c r="F13" s="276"/>
      <c r="G13" s="276"/>
      <c r="H13" s="276"/>
      <c r="I13" s="276"/>
      <c r="J13" s="276"/>
      <c r="K13" s="276"/>
      <c r="L13" s="276"/>
      <c r="M13" s="277"/>
      <c r="N13" s="291"/>
      <c r="O13" s="292"/>
      <c r="P13" s="67"/>
    </row>
    <row r="14" spans="2:18" ht="34.5" customHeight="1">
      <c r="B14" s="64"/>
      <c r="C14" s="293"/>
      <c r="D14" s="294"/>
      <c r="E14" s="295"/>
      <c r="F14" s="296"/>
      <c r="G14" s="296"/>
      <c r="H14" s="296"/>
      <c r="I14" s="296"/>
      <c r="J14" s="296"/>
      <c r="K14" s="296"/>
      <c r="L14" s="296"/>
      <c r="M14" s="297"/>
      <c r="N14" s="298"/>
      <c r="O14" s="299"/>
      <c r="P14" s="67"/>
    </row>
    <row r="15" spans="2:18" ht="34.5" customHeight="1">
      <c r="B15" s="64"/>
      <c r="C15" s="268"/>
      <c r="D15" s="269"/>
      <c r="E15" s="270"/>
      <c r="F15" s="271"/>
      <c r="G15" s="271"/>
      <c r="H15" s="271"/>
      <c r="I15" s="271"/>
      <c r="J15" s="271"/>
      <c r="K15" s="271"/>
      <c r="L15" s="271"/>
      <c r="M15" s="272"/>
      <c r="N15" s="266"/>
      <c r="O15" s="267"/>
      <c r="P15" s="67"/>
    </row>
    <row r="16" spans="2:18" ht="34.5" customHeight="1">
      <c r="B16" s="64"/>
      <c r="C16" s="64"/>
      <c r="D16" s="64"/>
      <c r="E16" s="66"/>
      <c r="F16" s="66"/>
      <c r="G16" s="65"/>
      <c r="H16" s="64"/>
      <c r="I16" s="66"/>
      <c r="J16" s="66"/>
      <c r="K16" s="67"/>
      <c r="L16" s="67"/>
      <c r="N16" s="68" t="s">
        <v>196</v>
      </c>
      <c r="O16" s="67"/>
      <c r="P16" s="67"/>
    </row>
    <row r="17" spans="2:26" ht="34.5" customHeight="1">
      <c r="B17" s="64"/>
      <c r="C17" s="222" t="s">
        <v>197</v>
      </c>
      <c r="D17" s="222"/>
      <c r="E17" s="211" t="s">
        <v>193</v>
      </c>
      <c r="F17" s="211"/>
      <c r="G17" s="211"/>
      <c r="H17" s="211"/>
      <c r="I17" s="211"/>
      <c r="J17" s="211"/>
      <c r="K17" s="211"/>
      <c r="L17" s="211"/>
      <c r="M17" s="211"/>
      <c r="N17" s="211" t="s">
        <v>194</v>
      </c>
      <c r="O17" s="211"/>
      <c r="P17" s="67"/>
    </row>
    <row r="18" spans="2:26" ht="34.5" customHeight="1">
      <c r="B18" s="64"/>
      <c r="C18" s="273"/>
      <c r="D18" s="274"/>
      <c r="E18" s="275"/>
      <c r="F18" s="276"/>
      <c r="G18" s="276"/>
      <c r="H18" s="276"/>
      <c r="I18" s="276"/>
      <c r="J18" s="276"/>
      <c r="K18" s="276"/>
      <c r="L18" s="276"/>
      <c r="M18" s="277"/>
      <c r="N18" s="291"/>
      <c r="O18" s="292"/>
      <c r="P18" s="67"/>
    </row>
    <row r="19" spans="2:26" ht="34.5" customHeight="1">
      <c r="B19" s="64"/>
      <c r="C19" s="293"/>
      <c r="D19" s="294"/>
      <c r="E19" s="295"/>
      <c r="F19" s="296"/>
      <c r="G19" s="296"/>
      <c r="H19" s="296"/>
      <c r="I19" s="296"/>
      <c r="J19" s="296"/>
      <c r="K19" s="296"/>
      <c r="L19" s="296"/>
      <c r="M19" s="297"/>
      <c r="N19" s="298"/>
      <c r="O19" s="299"/>
      <c r="P19" s="67"/>
    </row>
    <row r="20" spans="2:26" ht="34.5" customHeight="1">
      <c r="B20" s="64"/>
      <c r="C20" s="268"/>
      <c r="D20" s="269"/>
      <c r="E20" s="270"/>
      <c r="F20" s="271"/>
      <c r="G20" s="271"/>
      <c r="H20" s="271"/>
      <c r="I20" s="271"/>
      <c r="J20" s="271"/>
      <c r="K20" s="271"/>
      <c r="L20" s="271"/>
      <c r="M20" s="272"/>
      <c r="N20" s="266"/>
      <c r="O20" s="267"/>
      <c r="P20" s="67"/>
    </row>
    <row r="21" spans="2:26" s="88" customFormat="1" ht="34.5" customHeight="1">
      <c r="B21" s="85"/>
      <c r="C21" s="85"/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7"/>
    </row>
    <row r="22" spans="2:26" ht="34.5" customHeight="1">
      <c r="B22" s="83"/>
      <c r="C22" s="222" t="s">
        <v>241</v>
      </c>
      <c r="D22" s="222"/>
      <c r="E22" s="89"/>
      <c r="F22" s="89"/>
      <c r="G22" s="89"/>
      <c r="H22" s="89"/>
      <c r="I22" s="89"/>
      <c r="J22" s="89"/>
      <c r="K22" s="89"/>
      <c r="L22" s="89"/>
      <c r="M22" s="89"/>
      <c r="N22" s="211"/>
      <c r="O22" s="211"/>
      <c r="P22" s="211"/>
      <c r="Q22" s="90"/>
      <c r="S22"/>
      <c r="V22" s="45"/>
      <c r="W22" s="45"/>
      <c r="X22" s="45"/>
      <c r="Y22" s="45"/>
      <c r="Z22" s="45"/>
    </row>
    <row r="23" spans="2:26" ht="34.5" customHeight="1">
      <c r="B23" s="83"/>
      <c r="C23" s="212" t="s">
        <v>242</v>
      </c>
      <c r="D23" s="213"/>
      <c r="E23" s="157" t="s">
        <v>243</v>
      </c>
      <c r="F23" s="157"/>
      <c r="G23" s="158"/>
      <c r="H23" s="89"/>
      <c r="I23" s="216" t="s">
        <v>244</v>
      </c>
      <c r="J23" s="216"/>
      <c r="K23" s="217"/>
      <c r="L23" s="217"/>
      <c r="M23" s="89"/>
      <c r="N23" s="218" t="s">
        <v>245</v>
      </c>
      <c r="O23" s="218"/>
      <c r="P23" s="219"/>
      <c r="Q23" s="67"/>
      <c r="S23" s="70"/>
      <c r="V23" s="45"/>
      <c r="W23" s="45"/>
      <c r="X23" s="45"/>
      <c r="Y23" s="45"/>
      <c r="Z23" s="45"/>
    </row>
    <row r="24" spans="2:26" ht="34.5" customHeight="1">
      <c r="B24" s="83"/>
      <c r="C24" s="214"/>
      <c r="D24" s="215"/>
      <c r="E24" s="157" t="s">
        <v>246</v>
      </c>
      <c r="F24" s="157"/>
      <c r="G24" s="158"/>
      <c r="H24" s="89"/>
      <c r="I24" s="216"/>
      <c r="J24" s="216"/>
      <c r="K24" s="217"/>
      <c r="L24" s="217"/>
      <c r="M24" s="89"/>
      <c r="N24" s="218"/>
      <c r="O24" s="218"/>
      <c r="P24" s="219"/>
      <c r="Q24" s="67"/>
      <c r="S24" s="70"/>
      <c r="V24" s="45"/>
      <c r="W24" s="45"/>
      <c r="X24" s="45"/>
      <c r="Y24" s="45"/>
      <c r="Z24" s="45"/>
    </row>
    <row r="25" spans="2:26" ht="30.75" customHeight="1">
      <c r="C25" s="91" t="s">
        <v>247</v>
      </c>
      <c r="J25" s="93"/>
      <c r="K25" s="93"/>
      <c r="L25" s="93"/>
      <c r="M25" s="93"/>
      <c r="N25" s="93"/>
      <c r="O25" s="93"/>
      <c r="P25" s="93"/>
      <c r="Q25" s="93"/>
      <c r="R25" s="50"/>
      <c r="S25"/>
      <c r="V25" s="45"/>
      <c r="W25" s="45"/>
      <c r="X25" s="45"/>
      <c r="Y25" s="45"/>
      <c r="Z25" s="45"/>
    </row>
    <row r="26" spans="2:26" ht="34.5" customHeight="1">
      <c r="J26" s="92"/>
      <c r="K26" s="92"/>
      <c r="L26" s="92"/>
      <c r="M26" s="92"/>
      <c r="N26" s="92"/>
      <c r="O26" s="92"/>
      <c r="P26" s="92"/>
      <c r="Q26" s="88"/>
    </row>
    <row r="27" spans="2:26" ht="30.75" customHeight="1">
      <c r="B27" s="226" t="s">
        <v>168</v>
      </c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8"/>
    </row>
    <row r="28" spans="2:26" ht="57" customHeight="1">
      <c r="B28" s="241" t="s">
        <v>208</v>
      </c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</row>
    <row r="29" spans="2:26"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</row>
    <row r="30" spans="2:26"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</row>
    <row r="31" spans="2:26"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</row>
    <row r="32" spans="2:26"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</row>
    <row r="33" spans="2:16"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</row>
    <row r="34" spans="2:16"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</row>
    <row r="35" spans="2:16"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</row>
    <row r="36" spans="2:16"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</row>
    <row r="37" spans="2:16"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</row>
    <row r="38" spans="2:16"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</row>
    <row r="39" spans="2:16"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</row>
    <row r="40" spans="2:16"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</row>
    <row r="41" spans="2:16"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</row>
    <row r="42" spans="2:16"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</row>
    <row r="43" spans="2:16"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</row>
    <row r="44" spans="2:16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</row>
    <row r="45" spans="2:16"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</row>
    <row r="46" spans="2:16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</row>
    <row r="47" spans="2:16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</row>
    <row r="48" spans="2:16"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</row>
    <row r="49" spans="2:21"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</row>
    <row r="50" spans="2:21"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</row>
    <row r="51" spans="2:21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</row>
    <row r="52" spans="2:21"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</row>
    <row r="53" spans="2:21"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</row>
    <row r="54" spans="2:21"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</row>
    <row r="55" spans="2:21"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</row>
    <row r="56" spans="2:21"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</row>
    <row r="57" spans="2:21"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</row>
    <row r="58" spans="2:21"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</row>
    <row r="59" spans="2:21"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</row>
    <row r="60" spans="2:21" ht="13.15" customHeight="1"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</row>
    <row r="61" spans="2:2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  <c r="P61" s="10"/>
    </row>
    <row r="62" spans="2:21" s="60" customFormat="1">
      <c r="B62" s="58" t="s">
        <v>252</v>
      </c>
      <c r="C62" s="59"/>
      <c r="D62" s="5"/>
      <c r="E62" s="5"/>
      <c r="F62" s="5"/>
      <c r="G62" s="5"/>
      <c r="H62" s="5"/>
      <c r="I62" s="5"/>
      <c r="J62" s="5"/>
      <c r="K62" s="69"/>
      <c r="L62" s="5"/>
      <c r="M62" s="5"/>
      <c r="N62" s="5"/>
      <c r="O62" s="69"/>
      <c r="P62" s="69"/>
      <c r="Q62" s="69"/>
      <c r="R62" s="70"/>
      <c r="S62" s="61"/>
      <c r="T62" s="61"/>
      <c r="U62" s="61"/>
    </row>
    <row r="63" spans="2:21" s="60" customFormat="1">
      <c r="B63" s="58"/>
      <c r="C63" s="59"/>
      <c r="D63" s="5"/>
      <c r="E63" s="5"/>
      <c r="F63" s="5"/>
      <c r="G63" s="5"/>
      <c r="H63" s="5"/>
      <c r="I63" s="5"/>
      <c r="J63" s="5"/>
      <c r="K63" s="69"/>
      <c r="L63" s="5"/>
      <c r="M63" s="5"/>
      <c r="N63" s="5"/>
      <c r="O63" s="69"/>
      <c r="P63" s="69"/>
      <c r="Q63" s="69"/>
      <c r="S63" s="61"/>
      <c r="T63" s="61"/>
      <c r="U63" s="61"/>
    </row>
    <row r="64" spans="2:21" s="56" customFormat="1" ht="35.25" customHeight="1">
      <c r="B64" s="223" t="s">
        <v>203</v>
      </c>
      <c r="C64" s="223"/>
      <c r="D64" s="223"/>
      <c r="E64" s="223"/>
      <c r="F64" s="223" t="s">
        <v>204</v>
      </c>
      <c r="G64" s="223"/>
      <c r="H64" s="223"/>
      <c r="I64" s="223"/>
      <c r="J64" s="223" t="s">
        <v>205</v>
      </c>
      <c r="K64" s="223"/>
      <c r="L64" s="223" t="s">
        <v>206</v>
      </c>
      <c r="M64" s="223"/>
      <c r="N64" s="223"/>
      <c r="O64" s="239" t="s">
        <v>207</v>
      </c>
      <c r="P64" s="239"/>
      <c r="Q64" s="46"/>
      <c r="R64" s="57"/>
      <c r="S64" s="57"/>
      <c r="T64" s="57"/>
      <c r="U64" s="57"/>
    </row>
    <row r="65" spans="2:18" ht="21.75" customHeight="1">
      <c r="B65" s="224"/>
      <c r="C65" s="225"/>
      <c r="D65" s="225"/>
      <c r="E65" s="240"/>
      <c r="F65" s="224"/>
      <c r="G65" s="225"/>
      <c r="H65" s="225"/>
      <c r="I65" s="240"/>
      <c r="J65" s="224"/>
      <c r="K65" s="225"/>
      <c r="L65" s="224"/>
      <c r="M65" s="225"/>
      <c r="N65" s="159"/>
      <c r="O65" s="160"/>
      <c r="P65" s="161"/>
      <c r="Q65" s="48"/>
      <c r="R65" s="45"/>
    </row>
    <row r="66" spans="2:18" ht="21.75" customHeight="1">
      <c r="B66" s="224"/>
      <c r="C66" s="225"/>
      <c r="D66" s="225"/>
      <c r="E66" s="240"/>
      <c r="F66" s="224"/>
      <c r="G66" s="225"/>
      <c r="H66" s="225"/>
      <c r="I66" s="240"/>
      <c r="J66" s="224"/>
      <c r="K66" s="225"/>
      <c r="L66" s="224"/>
      <c r="M66" s="225"/>
      <c r="N66" s="159"/>
      <c r="O66" s="160"/>
      <c r="P66" s="161"/>
      <c r="Q66" s="48"/>
      <c r="R66" s="45"/>
    </row>
    <row r="67" spans="2:18" ht="21.75" customHeight="1">
      <c r="B67" s="224"/>
      <c r="C67" s="225"/>
      <c r="D67" s="225"/>
      <c r="E67" s="240"/>
      <c r="F67" s="224"/>
      <c r="G67" s="225"/>
      <c r="H67" s="225"/>
      <c r="I67" s="240"/>
      <c r="J67" s="224"/>
      <c r="K67" s="225"/>
      <c r="L67" s="224"/>
      <c r="M67" s="225"/>
      <c r="N67" s="159"/>
      <c r="O67" s="160"/>
      <c r="P67" s="161"/>
      <c r="Q67" s="48"/>
      <c r="R67" s="45"/>
    </row>
    <row r="68" spans="2:18" ht="21.75" customHeight="1">
      <c r="B68" s="224"/>
      <c r="C68" s="225"/>
      <c r="D68" s="225"/>
      <c r="E68" s="240"/>
      <c r="F68" s="224"/>
      <c r="G68" s="225"/>
      <c r="H68" s="225"/>
      <c r="I68" s="240"/>
      <c r="J68" s="224"/>
      <c r="K68" s="225"/>
      <c r="L68" s="224"/>
      <c r="M68" s="225"/>
      <c r="N68" s="159"/>
      <c r="O68" s="160"/>
      <c r="P68" s="161"/>
      <c r="Q68" s="48"/>
      <c r="R68" s="45"/>
    </row>
    <row r="69" spans="2:18" ht="21.75" customHeight="1">
      <c r="B69" s="224"/>
      <c r="C69" s="225"/>
      <c r="D69" s="225"/>
      <c r="E69" s="240"/>
      <c r="F69" s="224"/>
      <c r="G69" s="225"/>
      <c r="H69" s="225"/>
      <c r="I69" s="240"/>
      <c r="J69" s="224"/>
      <c r="K69" s="225"/>
      <c r="L69" s="224"/>
      <c r="M69" s="225"/>
      <c r="N69" s="159"/>
      <c r="O69" s="160"/>
      <c r="P69" s="161"/>
      <c r="Q69" s="48"/>
      <c r="R69" s="45"/>
    </row>
    <row r="70" spans="2:18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71"/>
      <c r="P70" s="50"/>
      <c r="Q70" s="50"/>
    </row>
    <row r="71" spans="2:18" ht="30.75" customHeight="1">
      <c r="B71" s="253" t="s">
        <v>237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</row>
    <row r="72" spans="2:18" ht="11.25" customHeight="1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8" ht="60" customHeight="1">
      <c r="B73" s="245" t="s">
        <v>238</v>
      </c>
      <c r="C73" s="245"/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</row>
    <row r="74" spans="2:18">
      <c r="B74" s="229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1"/>
    </row>
    <row r="75" spans="2:18">
      <c r="B75" s="232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4"/>
    </row>
    <row r="76" spans="2:18">
      <c r="B76" s="232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4"/>
    </row>
    <row r="77" spans="2:18">
      <c r="B77" s="232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4"/>
    </row>
    <row r="78" spans="2:18">
      <c r="B78" s="232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4"/>
    </row>
    <row r="79" spans="2:18">
      <c r="B79" s="232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4"/>
    </row>
    <row r="80" spans="2:18">
      <c r="B80" s="232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4"/>
    </row>
    <row r="81" spans="2:16">
      <c r="B81" s="232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4"/>
    </row>
    <row r="82" spans="2:16">
      <c r="B82" s="232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4"/>
    </row>
    <row r="83" spans="2:16">
      <c r="B83" s="232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4"/>
    </row>
    <row r="84" spans="2:16">
      <c r="B84" s="232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4"/>
    </row>
    <row r="85" spans="2:16">
      <c r="B85" s="232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4"/>
    </row>
    <row r="86" spans="2:16">
      <c r="B86" s="232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4"/>
    </row>
    <row r="87" spans="2:16">
      <c r="B87" s="232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4"/>
    </row>
    <row r="88" spans="2:16">
      <c r="B88" s="232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4"/>
    </row>
    <row r="89" spans="2:16">
      <c r="B89" s="232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4"/>
    </row>
    <row r="90" spans="2:16">
      <c r="B90" s="232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4"/>
    </row>
    <row r="91" spans="2:16">
      <c r="B91" s="232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4"/>
    </row>
    <row r="92" spans="2:16">
      <c r="B92" s="232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4"/>
    </row>
    <row r="93" spans="2:16">
      <c r="B93" s="232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4"/>
    </row>
    <row r="94" spans="2:16">
      <c r="B94" s="232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4"/>
    </row>
    <row r="95" spans="2:16">
      <c r="B95" s="232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4"/>
    </row>
    <row r="96" spans="2:16">
      <c r="B96" s="232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4"/>
    </row>
    <row r="97" spans="2:16">
      <c r="B97" s="232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4"/>
    </row>
    <row r="98" spans="2:16">
      <c r="B98" s="232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4"/>
    </row>
    <row r="99" spans="2:16">
      <c r="B99" s="232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4"/>
    </row>
    <row r="100" spans="2:16">
      <c r="B100" s="232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4"/>
    </row>
    <row r="101" spans="2:16">
      <c r="B101" s="232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4"/>
    </row>
    <row r="102" spans="2:16">
      <c r="B102" s="232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4"/>
    </row>
    <row r="103" spans="2:16">
      <c r="B103" s="232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4"/>
    </row>
    <row r="104" spans="2:16">
      <c r="B104" s="232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4"/>
    </row>
    <row r="105" spans="2:16">
      <c r="B105" s="232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4"/>
    </row>
    <row r="106" spans="2:16">
      <c r="B106" s="232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4"/>
    </row>
    <row r="107" spans="2:16">
      <c r="B107" s="232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4"/>
    </row>
    <row r="108" spans="2:16">
      <c r="B108" s="232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4"/>
    </row>
    <row r="109" spans="2:16">
      <c r="B109" s="232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4"/>
    </row>
    <row r="110" spans="2:16">
      <c r="B110" s="232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4"/>
    </row>
    <row r="111" spans="2:16">
      <c r="B111" s="232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4"/>
    </row>
    <row r="112" spans="2:16">
      <c r="B112" s="232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4"/>
    </row>
    <row r="113" spans="2:16">
      <c r="B113" s="232"/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4"/>
    </row>
    <row r="114" spans="2:16">
      <c r="B114" s="232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4"/>
    </row>
    <row r="115" spans="2:16">
      <c r="B115" s="232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4"/>
    </row>
    <row r="116" spans="2:16">
      <c r="B116" s="232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4"/>
    </row>
    <row r="117" spans="2:16">
      <c r="B117" s="232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4"/>
    </row>
    <row r="118" spans="2:16">
      <c r="B118" s="232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4"/>
    </row>
    <row r="119" spans="2:16">
      <c r="B119" s="232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4"/>
    </row>
    <row r="120" spans="2:16">
      <c r="B120" s="232"/>
      <c r="C120" s="23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4"/>
    </row>
    <row r="121" spans="2:16">
      <c r="B121" s="232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4"/>
    </row>
    <row r="122" spans="2:16">
      <c r="B122" s="232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4"/>
    </row>
    <row r="123" spans="2:16">
      <c r="B123" s="232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4"/>
    </row>
    <row r="124" spans="2:16">
      <c r="B124" s="232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4"/>
    </row>
    <row r="125" spans="2:16">
      <c r="B125" s="232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4"/>
    </row>
    <row r="126" spans="2:16">
      <c r="B126" s="232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4"/>
    </row>
    <row r="127" spans="2:16">
      <c r="B127" s="232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4"/>
    </row>
    <row r="128" spans="2:16">
      <c r="B128" s="232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4"/>
    </row>
    <row r="129" spans="2:26">
      <c r="B129" s="232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4"/>
    </row>
    <row r="130" spans="2:26">
      <c r="B130" s="232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4"/>
    </row>
    <row r="131" spans="2:26">
      <c r="B131" s="232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4"/>
    </row>
    <row r="132" spans="2:26">
      <c r="B132" s="232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4"/>
    </row>
    <row r="133" spans="2:26">
      <c r="B133" s="232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4"/>
    </row>
    <row r="134" spans="2:26">
      <c r="B134" s="232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4"/>
    </row>
    <row r="135" spans="2:26">
      <c r="B135" s="232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4"/>
    </row>
    <row r="136" spans="2:26">
      <c r="B136" s="232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4"/>
    </row>
    <row r="137" spans="2:26">
      <c r="B137" s="235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7"/>
    </row>
    <row r="139" spans="2:26">
      <c r="B139" s="53"/>
      <c r="C139" s="52"/>
      <c r="D139" s="52"/>
      <c r="E139" s="52"/>
      <c r="F139" s="52"/>
      <c r="G139" s="52"/>
      <c r="H139" s="52"/>
      <c r="I139" s="52"/>
      <c r="L139" s="3"/>
      <c r="M139" s="3"/>
      <c r="N139" s="3"/>
    </row>
    <row r="140" spans="2:26" s="56" customFormat="1" ht="45" customHeight="1">
      <c r="B140" s="81" t="s">
        <v>210</v>
      </c>
      <c r="C140" s="242" t="s">
        <v>211</v>
      </c>
      <c r="D140" s="243"/>
      <c r="E140" s="243"/>
      <c r="F140" s="244"/>
      <c r="G140" s="152" t="s">
        <v>170</v>
      </c>
      <c r="H140" s="153" t="s">
        <v>209</v>
      </c>
      <c r="I140" s="155" t="s">
        <v>366</v>
      </c>
      <c r="J140" s="82" t="s">
        <v>365</v>
      </c>
      <c r="K140" s="94"/>
      <c r="L140" s="220" t="s">
        <v>248</v>
      </c>
      <c r="M140" s="220"/>
      <c r="N140" s="220"/>
      <c r="O140" s="220"/>
      <c r="P140" s="221"/>
      <c r="Q140" s="221"/>
      <c r="R140"/>
      <c r="S140"/>
      <c r="V140" s="57"/>
      <c r="W140" s="57"/>
      <c r="X140" s="57"/>
      <c r="Y140" s="57"/>
      <c r="Z140" s="57"/>
    </row>
    <row r="141" spans="2:26" ht="26.1" customHeight="1">
      <c r="B141" s="62" t="s">
        <v>158</v>
      </c>
      <c r="C141" s="259"/>
      <c r="D141" s="260"/>
      <c r="E141" s="260"/>
      <c r="F141" s="261"/>
      <c r="G141" s="162"/>
      <c r="H141" s="163"/>
      <c r="I141" s="164">
        <v>36</v>
      </c>
      <c r="J141" s="165"/>
      <c r="K141" s="95"/>
      <c r="L141" s="95"/>
      <c r="M141" s="95"/>
      <c r="N141" s="95"/>
      <c r="O141" s="95"/>
      <c r="P141" s="95"/>
      <c r="S141" s="154" t="str">
        <f>IF(C141="","",VLOOKUP(C141,Auxiliar!$A$21:$B$37,2,FALSE))</f>
        <v/>
      </c>
      <c r="T141" s="56"/>
      <c r="U141" s="56"/>
      <c r="V141" s="45"/>
      <c r="W141" s="45"/>
      <c r="X141" s="45"/>
      <c r="Y141" s="45"/>
      <c r="Z141" s="45"/>
    </row>
    <row r="142" spans="2:26" ht="26.1" customHeight="1">
      <c r="B142" s="62" t="s">
        <v>159</v>
      </c>
      <c r="C142" s="259"/>
      <c r="D142" s="260"/>
      <c r="E142" s="260"/>
      <c r="F142" s="261"/>
      <c r="G142" s="162"/>
      <c r="H142" s="163"/>
      <c r="I142" s="164">
        <v>36</v>
      </c>
      <c r="J142" s="165"/>
      <c r="K142" s="95"/>
      <c r="L142" s="258" t="s">
        <v>251</v>
      </c>
      <c r="M142" s="258"/>
      <c r="N142" s="258"/>
      <c r="O142" s="258"/>
      <c r="P142" s="263">
        <f>COUNTA(C141:F155)</f>
        <v>0</v>
      </c>
      <c r="Q142" s="263"/>
      <c r="S142" s="154" t="str">
        <f>IF(C142="","",VLOOKUP(C142,Auxiliar!$A$21:$B$37,2,FALSE))</f>
        <v/>
      </c>
      <c r="T142" s="56"/>
      <c r="U142" s="56"/>
      <c r="V142" s="45"/>
      <c r="W142" s="45"/>
      <c r="X142" s="45"/>
      <c r="Y142" s="45"/>
      <c r="Z142" s="45"/>
    </row>
    <row r="143" spans="2:26" ht="26.1" customHeight="1">
      <c r="B143" s="62" t="s">
        <v>160</v>
      </c>
      <c r="C143" s="259"/>
      <c r="D143" s="260"/>
      <c r="E143" s="260"/>
      <c r="F143" s="261"/>
      <c r="G143" s="162"/>
      <c r="H143" s="163"/>
      <c r="I143" s="164">
        <v>36</v>
      </c>
      <c r="J143" s="165"/>
      <c r="K143" s="95"/>
      <c r="L143" s="258"/>
      <c r="M143" s="258"/>
      <c r="N143" s="258"/>
      <c r="O143" s="258"/>
      <c r="P143" s="263"/>
      <c r="Q143" s="263"/>
      <c r="S143" s="154" t="str">
        <f>IF(C143="","",VLOOKUP(C143,Auxiliar!$A$21:$B$37,2,FALSE))</f>
        <v/>
      </c>
      <c r="T143" s="56"/>
      <c r="U143" s="56"/>
      <c r="V143" s="45"/>
      <c r="W143" s="45"/>
      <c r="X143" s="45"/>
      <c r="Y143" s="45"/>
      <c r="Z143" s="45"/>
    </row>
    <row r="144" spans="2:26" ht="26.1" customHeight="1">
      <c r="B144" s="62" t="s">
        <v>161</v>
      </c>
      <c r="C144" s="259"/>
      <c r="D144" s="260"/>
      <c r="E144" s="260"/>
      <c r="F144" s="261"/>
      <c r="G144" s="162"/>
      <c r="H144" s="163"/>
      <c r="I144" s="164">
        <v>36</v>
      </c>
      <c r="J144" s="165"/>
      <c r="K144" s="95"/>
      <c r="L144" s="258"/>
      <c r="M144" s="258"/>
      <c r="N144" s="258"/>
      <c r="O144" s="258"/>
      <c r="P144" s="263"/>
      <c r="Q144" s="263"/>
      <c r="S144" s="154" t="str">
        <f>IF(C144="","",VLOOKUP(C144,Auxiliar!$A$21:$B$37,2,FALSE))</f>
        <v/>
      </c>
      <c r="T144" s="56"/>
      <c r="U144" s="56"/>
      <c r="V144" s="45"/>
      <c r="W144" s="45"/>
      <c r="X144" s="45"/>
      <c r="Y144" s="45"/>
      <c r="Z144" s="45"/>
    </row>
    <row r="145" spans="2:26" ht="26.1" customHeight="1">
      <c r="B145" s="62" t="s">
        <v>162</v>
      </c>
      <c r="C145" s="259"/>
      <c r="D145" s="260"/>
      <c r="E145" s="260"/>
      <c r="F145" s="261"/>
      <c r="G145" s="162"/>
      <c r="H145" s="163"/>
      <c r="I145" s="164">
        <v>36</v>
      </c>
      <c r="J145" s="165"/>
      <c r="K145" s="95"/>
      <c r="L145" s="97"/>
      <c r="M145" s="97"/>
      <c r="N145" s="97"/>
      <c r="O145" s="97"/>
      <c r="P145" s="97"/>
      <c r="Q145" s="97"/>
      <c r="S145" s="154" t="str">
        <f>IF(C145="","",VLOOKUP(C145,Auxiliar!$A$21:$B$37,2,FALSE))</f>
        <v/>
      </c>
      <c r="T145" s="56"/>
      <c r="U145" s="56"/>
      <c r="V145" s="45"/>
      <c r="W145" s="45"/>
      <c r="X145" s="45"/>
      <c r="Y145" s="45"/>
      <c r="Z145" s="45"/>
    </row>
    <row r="146" spans="2:26" ht="26.1" customHeight="1">
      <c r="B146" s="62" t="s">
        <v>163</v>
      </c>
      <c r="C146" s="259"/>
      <c r="D146" s="260"/>
      <c r="E146" s="260"/>
      <c r="F146" s="261"/>
      <c r="G146" s="162"/>
      <c r="H146" s="163"/>
      <c r="I146" s="164">
        <v>36</v>
      </c>
      <c r="J146" s="165"/>
      <c r="K146" s="95"/>
      <c r="L146" s="258" t="s">
        <v>249</v>
      </c>
      <c r="M146" s="258"/>
      <c r="N146" s="258"/>
      <c r="O146" s="258"/>
      <c r="P146" s="262"/>
      <c r="Q146" s="262"/>
      <c r="S146" s="154" t="str">
        <f>IF(C146="","",VLOOKUP(C146,Auxiliar!$A$21:$B$37,2,FALSE))</f>
        <v/>
      </c>
      <c r="T146" s="56"/>
      <c r="U146" s="56"/>
      <c r="V146" s="45"/>
      <c r="W146" s="45"/>
      <c r="X146" s="45"/>
      <c r="Y146" s="45"/>
    </row>
    <row r="147" spans="2:26" ht="26.1" customHeight="1">
      <c r="B147" s="62" t="s">
        <v>164</v>
      </c>
      <c r="C147" s="259"/>
      <c r="D147" s="260"/>
      <c r="E147" s="260"/>
      <c r="F147" s="261"/>
      <c r="G147" s="162"/>
      <c r="H147" s="163"/>
      <c r="I147" s="164">
        <v>36</v>
      </c>
      <c r="J147" s="165"/>
      <c r="K147" s="95"/>
      <c r="L147" s="258"/>
      <c r="M147" s="258"/>
      <c r="N147" s="258"/>
      <c r="O147" s="258"/>
      <c r="P147" s="262"/>
      <c r="Q147" s="262"/>
      <c r="S147" s="154" t="str">
        <f>IF(C147="","",VLOOKUP(C147,Auxiliar!$A$21:$B$37,2,FALSE))</f>
        <v/>
      </c>
      <c r="V147" s="45"/>
      <c r="W147" s="45"/>
      <c r="X147" s="45"/>
      <c r="Y147" s="45"/>
    </row>
    <row r="148" spans="2:26" ht="26.1" customHeight="1">
      <c r="B148" s="62" t="s">
        <v>165</v>
      </c>
      <c r="C148" s="259"/>
      <c r="D148" s="260"/>
      <c r="E148" s="260"/>
      <c r="F148" s="261"/>
      <c r="G148" s="162"/>
      <c r="H148" s="163"/>
      <c r="I148" s="164">
        <v>36</v>
      </c>
      <c r="J148" s="165"/>
      <c r="K148" s="95"/>
      <c r="L148" s="258"/>
      <c r="M148" s="258"/>
      <c r="N148" s="258"/>
      <c r="O148" s="258"/>
      <c r="P148" s="262"/>
      <c r="Q148" s="262"/>
      <c r="S148" s="154" t="str">
        <f>IF(C148="","",VLOOKUP(C148,Auxiliar!$A$21:$B$37,2,FALSE))</f>
        <v/>
      </c>
      <c r="V148" s="45"/>
      <c r="W148" s="45"/>
      <c r="X148" s="45"/>
      <c r="Y148" s="45"/>
    </row>
    <row r="149" spans="2:26" ht="26.1" customHeight="1">
      <c r="B149" s="62" t="s">
        <v>166</v>
      </c>
      <c r="C149" s="259"/>
      <c r="D149" s="260"/>
      <c r="E149" s="260"/>
      <c r="F149" s="261"/>
      <c r="G149" s="162"/>
      <c r="H149" s="163"/>
      <c r="I149" s="164">
        <v>36</v>
      </c>
      <c r="J149" s="165"/>
      <c r="K149" s="95"/>
      <c r="L149" s="264" t="s">
        <v>250</v>
      </c>
      <c r="M149" s="264"/>
      <c r="N149" s="264"/>
      <c r="O149" s="264"/>
      <c r="P149" s="264"/>
      <c r="Q149" s="264"/>
      <c r="S149" s="154" t="str">
        <f>IF(C149="","",VLOOKUP(C149,Auxiliar!$A$21:$B$37,2,FALSE))</f>
        <v/>
      </c>
      <c r="V149" s="45"/>
      <c r="W149" s="45"/>
      <c r="X149" s="45"/>
      <c r="Y149" s="45"/>
    </row>
    <row r="150" spans="2:26" ht="26.1" customHeight="1">
      <c r="B150" s="62" t="s">
        <v>167</v>
      </c>
      <c r="C150" s="259"/>
      <c r="D150" s="260"/>
      <c r="E150" s="260"/>
      <c r="F150" s="261"/>
      <c r="G150" s="162"/>
      <c r="H150" s="163"/>
      <c r="I150" s="164">
        <v>36</v>
      </c>
      <c r="J150" s="165"/>
      <c r="K150" s="95"/>
      <c r="L150" s="265"/>
      <c r="M150" s="265"/>
      <c r="N150" s="265"/>
      <c r="O150" s="265"/>
      <c r="P150" s="265"/>
      <c r="Q150" s="265"/>
      <c r="S150" s="154" t="str">
        <f>IF(C150="","",VLOOKUP(C150,Auxiliar!$A$21:$B$37,2,FALSE))</f>
        <v/>
      </c>
      <c r="V150" s="45"/>
      <c r="W150" s="45"/>
      <c r="X150" s="45"/>
      <c r="Y150" s="45"/>
    </row>
    <row r="151" spans="2:26" ht="26.1" customHeight="1">
      <c r="B151" s="62" t="s">
        <v>357</v>
      </c>
      <c r="C151" s="259"/>
      <c r="D151" s="260"/>
      <c r="E151" s="260"/>
      <c r="F151" s="261"/>
      <c r="G151" s="162"/>
      <c r="H151" s="163"/>
      <c r="I151" s="164">
        <v>36</v>
      </c>
      <c r="J151" s="165"/>
      <c r="K151" s="95"/>
      <c r="L151" s="265"/>
      <c r="M151" s="265"/>
      <c r="N151" s="265"/>
      <c r="O151" s="265"/>
      <c r="P151" s="265"/>
      <c r="Q151" s="265"/>
      <c r="S151" s="154" t="str">
        <f>IF(C151="","",VLOOKUP(C151,Auxiliar!$A$21:$B$37,2,FALSE))</f>
        <v/>
      </c>
      <c r="V151" s="45"/>
      <c r="W151" s="45"/>
      <c r="X151" s="45"/>
      <c r="Y151" s="45"/>
    </row>
    <row r="152" spans="2:26" ht="26.1" customHeight="1">
      <c r="B152" s="62" t="s">
        <v>358</v>
      </c>
      <c r="C152" s="259"/>
      <c r="D152" s="260"/>
      <c r="E152" s="260"/>
      <c r="F152" s="261"/>
      <c r="G152" s="162"/>
      <c r="H152" s="163"/>
      <c r="I152" s="164">
        <v>36</v>
      </c>
      <c r="J152" s="165"/>
      <c r="K152" s="95"/>
      <c r="L152" s="265"/>
      <c r="M152" s="265"/>
      <c r="N152" s="265"/>
      <c r="O152" s="265"/>
      <c r="P152" s="265"/>
      <c r="Q152" s="265"/>
      <c r="S152" s="154" t="str">
        <f>IF(C152="","",VLOOKUP(C152,Auxiliar!$A$21:$B$37,2,FALSE))</f>
        <v/>
      </c>
      <c r="V152" s="45"/>
      <c r="W152" s="45"/>
      <c r="X152" s="45"/>
      <c r="Y152" s="45"/>
    </row>
    <row r="153" spans="2:26" ht="26.1" customHeight="1">
      <c r="B153" s="62" t="s">
        <v>359</v>
      </c>
      <c r="C153" s="259"/>
      <c r="D153" s="260"/>
      <c r="E153" s="260"/>
      <c r="F153" s="261"/>
      <c r="G153" s="162"/>
      <c r="H153" s="163"/>
      <c r="I153" s="164">
        <v>36</v>
      </c>
      <c r="J153" s="165"/>
      <c r="K153" s="95"/>
      <c r="L153" s="265"/>
      <c r="M153" s="265"/>
      <c r="N153" s="265"/>
      <c r="O153" s="265"/>
      <c r="P153" s="265"/>
      <c r="Q153" s="265"/>
      <c r="S153" s="154" t="str">
        <f>IF(C153="","",VLOOKUP(C153,Auxiliar!$A$21:$B$37,2,FALSE))</f>
        <v/>
      </c>
      <c r="V153" s="45"/>
      <c r="W153" s="45"/>
      <c r="X153" s="45"/>
      <c r="Y153" s="45"/>
    </row>
    <row r="154" spans="2:26" ht="26.1" customHeight="1">
      <c r="B154" s="62" t="s">
        <v>360</v>
      </c>
      <c r="C154" s="259"/>
      <c r="D154" s="260"/>
      <c r="E154" s="260"/>
      <c r="F154" s="261"/>
      <c r="G154" s="162"/>
      <c r="H154" s="163"/>
      <c r="I154" s="164">
        <v>36</v>
      </c>
      <c r="J154" s="165"/>
      <c r="K154" s="95"/>
      <c r="L154" s="265"/>
      <c r="M154" s="265"/>
      <c r="N154" s="265"/>
      <c r="O154" s="265"/>
      <c r="P154" s="265"/>
      <c r="Q154" s="265"/>
      <c r="S154" s="154" t="str">
        <f>IF(C154="","",VLOOKUP(C154,Auxiliar!$A$21:$B$37,2,FALSE))</f>
        <v/>
      </c>
      <c r="V154" s="45"/>
      <c r="W154" s="45"/>
      <c r="X154" s="45"/>
      <c r="Y154" s="45"/>
    </row>
    <row r="155" spans="2:26" ht="26.1" customHeight="1">
      <c r="B155" s="62" t="s">
        <v>361</v>
      </c>
      <c r="C155" s="259"/>
      <c r="D155" s="260"/>
      <c r="E155" s="260"/>
      <c r="F155" s="261"/>
      <c r="G155" s="162"/>
      <c r="H155" s="163"/>
      <c r="I155" s="164">
        <v>36</v>
      </c>
      <c r="J155" s="165"/>
      <c r="K155" s="95"/>
      <c r="L155" s="265"/>
      <c r="M155" s="265"/>
      <c r="N155" s="265"/>
      <c r="O155" s="265"/>
      <c r="P155" s="265"/>
      <c r="Q155" s="265"/>
      <c r="S155" s="154" t="str">
        <f>IF(C155="","",VLOOKUP(C155,Auxiliar!$A$21:$B$37,2,FALSE))</f>
        <v/>
      </c>
      <c r="V155" s="45"/>
      <c r="W155" s="45"/>
      <c r="X155" s="45"/>
      <c r="Y155" s="45"/>
    </row>
    <row r="156" spans="2:26" ht="15" customHeight="1">
      <c r="B156" s="96" t="s">
        <v>362</v>
      </c>
      <c r="C156" s="49"/>
      <c r="D156" s="49"/>
      <c r="E156" s="49"/>
      <c r="F156" s="49"/>
      <c r="G156" s="49"/>
      <c r="H156" s="49"/>
      <c r="K156" s="50"/>
      <c r="L156" s="265"/>
      <c r="M156" s="265"/>
      <c r="N156" s="265"/>
      <c r="O156" s="265"/>
      <c r="P156" s="265"/>
      <c r="Q156" s="265"/>
      <c r="S156"/>
      <c r="V156" s="45"/>
      <c r="W156" s="45"/>
      <c r="X156" s="45"/>
      <c r="Y156" s="45"/>
      <c r="Z156" s="45"/>
    </row>
    <row r="157" spans="2:26">
      <c r="B157" s="53"/>
      <c r="C157" s="52"/>
      <c r="D157" s="52"/>
      <c r="E157" s="52"/>
      <c r="F157" s="52"/>
      <c r="G157" s="52"/>
      <c r="H157" s="52"/>
      <c r="I157" s="52"/>
      <c r="L157" s="3"/>
      <c r="M157" s="3"/>
      <c r="N157" s="3"/>
    </row>
    <row r="158" spans="2:26" ht="30.75" customHeight="1"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</row>
    <row r="159" spans="2:26" ht="30.6" customHeight="1">
      <c r="B159" s="226" t="s">
        <v>169</v>
      </c>
      <c r="C159" s="227"/>
      <c r="D159" s="227"/>
      <c r="E159" s="227"/>
      <c r="F159" s="227"/>
      <c r="G159" s="227"/>
      <c r="H159" s="227"/>
      <c r="I159" s="227"/>
      <c r="J159" s="227"/>
      <c r="K159" s="227"/>
      <c r="L159" s="227"/>
      <c r="M159" s="227"/>
      <c r="N159" s="227"/>
      <c r="O159" s="227"/>
      <c r="P159" s="227"/>
      <c r="R159" s="70"/>
    </row>
    <row r="160" spans="2:26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2:21" ht="30" customHeight="1">
      <c r="B161" s="1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</row>
    <row r="162" spans="2:21">
      <c r="B162" s="246" t="s">
        <v>214</v>
      </c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  <c r="N162" s="72"/>
      <c r="S162"/>
      <c r="T162"/>
      <c r="U162" s="75"/>
    </row>
    <row r="163" spans="2:21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72"/>
      <c r="S163"/>
      <c r="T163"/>
      <c r="U163" s="75"/>
    </row>
    <row r="164" spans="2:21">
      <c r="B164" s="247" t="s">
        <v>215</v>
      </c>
      <c r="C164" s="247"/>
      <c r="D164" s="247"/>
      <c r="E164" s="247"/>
      <c r="F164" s="247"/>
      <c r="G164" s="247"/>
      <c r="H164" s="247"/>
      <c r="I164" s="247"/>
      <c r="J164" s="247"/>
      <c r="K164" s="247"/>
      <c r="L164" s="247"/>
      <c r="M164" s="247"/>
      <c r="N164" s="73"/>
      <c r="S164"/>
      <c r="T164"/>
      <c r="U164" s="75"/>
    </row>
    <row r="165" spans="2:21">
      <c r="B165" s="2"/>
      <c r="L165" s="3"/>
      <c r="M165" s="3"/>
      <c r="N165" s="3"/>
      <c r="S165"/>
      <c r="T165"/>
      <c r="U165" s="75"/>
    </row>
    <row r="166" spans="2:21">
      <c r="B166" s="255" t="s">
        <v>235</v>
      </c>
      <c r="C166" s="256"/>
      <c r="D166" s="256"/>
      <c r="E166" s="256"/>
      <c r="F166" s="256"/>
      <c r="G166" s="256"/>
      <c r="H166" s="256"/>
      <c r="I166" s="257"/>
      <c r="J166" s="124">
        <f>P142</f>
        <v>0</v>
      </c>
      <c r="L166" s="3"/>
      <c r="M166" s="3"/>
      <c r="N166" s="3"/>
      <c r="S166"/>
      <c r="T166"/>
      <c r="U166" s="75"/>
    </row>
    <row r="167" spans="2:21">
      <c r="B167" s="2"/>
      <c r="L167" s="2"/>
      <c r="M167" s="2"/>
      <c r="N167" s="3"/>
      <c r="S167"/>
      <c r="T167"/>
      <c r="U167" s="75"/>
    </row>
    <row r="168" spans="2:21">
      <c r="B168" s="2" t="s">
        <v>216</v>
      </c>
      <c r="L168" s="2"/>
      <c r="M168" s="2"/>
      <c r="N168" s="3"/>
      <c r="S168"/>
      <c r="T168"/>
      <c r="U168" s="75"/>
    </row>
    <row r="169" spans="2:21">
      <c r="B169" s="229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1"/>
      <c r="S169"/>
      <c r="T169"/>
      <c r="U169" s="75"/>
    </row>
    <row r="170" spans="2:21">
      <c r="B170" s="232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4"/>
      <c r="S170"/>
      <c r="T170"/>
      <c r="U170" s="75"/>
    </row>
    <row r="171" spans="2:21">
      <c r="B171" s="232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4"/>
      <c r="S171"/>
      <c r="T171"/>
      <c r="U171" s="75"/>
    </row>
    <row r="172" spans="2:21">
      <c r="B172" s="232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4"/>
      <c r="S172"/>
      <c r="T172"/>
      <c r="U172" s="75"/>
    </row>
    <row r="173" spans="2:21">
      <c r="B173" s="232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4"/>
      <c r="S173"/>
      <c r="T173"/>
      <c r="U173" s="75"/>
    </row>
    <row r="174" spans="2:21">
      <c r="B174" s="232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4"/>
      <c r="S174"/>
      <c r="T174"/>
      <c r="U174" s="75"/>
    </row>
    <row r="175" spans="2:21">
      <c r="B175" s="232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4"/>
      <c r="S175"/>
      <c r="T175"/>
      <c r="U175" s="75"/>
    </row>
    <row r="176" spans="2:21">
      <c r="B176" s="232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4"/>
      <c r="S176"/>
      <c r="T176"/>
      <c r="U176" s="75"/>
    </row>
    <row r="177" spans="2:21">
      <c r="B177" s="232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4"/>
      <c r="S177"/>
      <c r="T177"/>
      <c r="U177" s="75"/>
    </row>
    <row r="178" spans="2:21">
      <c r="B178" s="232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4"/>
      <c r="S178"/>
      <c r="T178"/>
      <c r="U178" s="75"/>
    </row>
    <row r="179" spans="2:21">
      <c r="B179" s="232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4"/>
      <c r="S179"/>
      <c r="T179"/>
      <c r="U179" s="75"/>
    </row>
    <row r="180" spans="2:21">
      <c r="B180" s="232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4"/>
      <c r="S180"/>
      <c r="T180"/>
      <c r="U180" s="75"/>
    </row>
    <row r="181" spans="2:21">
      <c r="B181" s="232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4"/>
      <c r="S181"/>
      <c r="T181"/>
      <c r="U181" s="75"/>
    </row>
    <row r="182" spans="2:21">
      <c r="B182" s="232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4"/>
      <c r="S182"/>
      <c r="T182"/>
      <c r="U182" s="75"/>
    </row>
    <row r="183" spans="2:21">
      <c r="B183" s="232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4"/>
      <c r="S183"/>
      <c r="T183"/>
      <c r="U183" s="75"/>
    </row>
    <row r="184" spans="2:21">
      <c r="B184" s="232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4"/>
      <c r="S184"/>
      <c r="T184"/>
      <c r="U184" s="75"/>
    </row>
    <row r="185" spans="2:21">
      <c r="B185" s="232"/>
      <c r="C185" s="23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4"/>
      <c r="S185"/>
      <c r="T185"/>
      <c r="U185" s="75"/>
    </row>
    <row r="186" spans="2:21">
      <c r="B186" s="232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4"/>
      <c r="S186"/>
      <c r="T186"/>
      <c r="U186" s="75"/>
    </row>
    <row r="187" spans="2:21">
      <c r="B187" s="232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4"/>
      <c r="S187"/>
      <c r="T187"/>
      <c r="U187" s="75"/>
    </row>
    <row r="188" spans="2:21">
      <c r="B188" s="232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4"/>
      <c r="S188"/>
      <c r="T188"/>
      <c r="U188" s="75"/>
    </row>
    <row r="189" spans="2:21">
      <c r="B189" s="232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4"/>
      <c r="S189"/>
      <c r="T189"/>
      <c r="U189" s="75"/>
    </row>
    <row r="190" spans="2:21">
      <c r="B190" s="232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4"/>
      <c r="S190"/>
      <c r="T190"/>
      <c r="U190" s="75"/>
    </row>
    <row r="191" spans="2:21">
      <c r="B191" s="232"/>
      <c r="C191" s="23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4"/>
      <c r="S191"/>
      <c r="T191"/>
      <c r="U191" s="75"/>
    </row>
    <row r="192" spans="2:21" ht="13.15" customHeight="1">
      <c r="B192" s="235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6"/>
      <c r="N192" s="236"/>
      <c r="O192" s="236"/>
      <c r="P192" s="237"/>
      <c r="S192"/>
      <c r="T192"/>
      <c r="U192" s="75"/>
    </row>
    <row r="193" spans="2:21">
      <c r="B193" s="2"/>
      <c r="L193" s="2"/>
      <c r="M193" s="2"/>
      <c r="N193" s="3"/>
      <c r="S193"/>
      <c r="T193"/>
      <c r="U193" s="75"/>
    </row>
    <row r="194" spans="2:21" ht="28.9" customHeight="1">
      <c r="B194" s="4"/>
      <c r="C194" s="4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S194"/>
      <c r="T194"/>
      <c r="U194" s="75"/>
    </row>
    <row r="195" spans="2:21">
      <c r="B195" s="246" t="s">
        <v>217</v>
      </c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72"/>
      <c r="S195"/>
      <c r="T195"/>
      <c r="U195" s="75"/>
    </row>
    <row r="196" spans="2:21">
      <c r="B196" s="248"/>
      <c r="C196" s="248"/>
      <c r="D196" s="248"/>
      <c r="E196" s="248"/>
      <c r="F196" s="248"/>
      <c r="G196" s="248"/>
      <c r="H196" s="248"/>
      <c r="I196" s="248"/>
      <c r="J196" s="248"/>
      <c r="K196" s="248"/>
      <c r="L196" s="248"/>
      <c r="M196" s="248"/>
      <c r="N196" s="72"/>
      <c r="S196"/>
      <c r="T196"/>
      <c r="U196" s="75"/>
    </row>
    <row r="197" spans="2:21" ht="31.9" customHeight="1">
      <c r="B197" s="247" t="s">
        <v>236</v>
      </c>
      <c r="C197" s="247"/>
      <c r="D197" s="247"/>
      <c r="E197" s="247"/>
      <c r="F197" s="247"/>
      <c r="G197" s="247"/>
      <c r="H197" s="247"/>
      <c r="I197" s="247"/>
      <c r="J197" s="247"/>
      <c r="K197" s="247"/>
      <c r="L197" s="247"/>
      <c r="M197" s="247"/>
      <c r="N197" s="72"/>
      <c r="S197"/>
      <c r="T197"/>
      <c r="U197" s="75"/>
    </row>
    <row r="198" spans="2:21" ht="28.9" customHeight="1">
      <c r="B198" s="1"/>
      <c r="C198" s="249"/>
      <c r="D198" s="249"/>
      <c r="E198" s="249"/>
      <c r="F198" s="249"/>
      <c r="G198" s="249"/>
      <c r="H198" s="249"/>
      <c r="I198" s="249"/>
      <c r="J198" s="249"/>
      <c r="K198" s="249"/>
      <c r="L198" s="249"/>
      <c r="M198" s="249"/>
      <c r="N198" s="74"/>
      <c r="S198"/>
      <c r="T198"/>
      <c r="U198" s="75"/>
    </row>
    <row r="199" spans="2:21">
      <c r="B199" s="2" t="s">
        <v>218</v>
      </c>
      <c r="L199" s="2"/>
      <c r="M199" s="2"/>
      <c r="N199" s="3"/>
      <c r="S199"/>
      <c r="T199"/>
      <c r="U199" s="75"/>
    </row>
    <row r="200" spans="2:21">
      <c r="B200" s="229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1"/>
      <c r="S200"/>
      <c r="T200"/>
      <c r="U200" s="75"/>
    </row>
    <row r="201" spans="2:21">
      <c r="B201" s="232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4"/>
      <c r="S201"/>
      <c r="T201"/>
      <c r="U201" s="75"/>
    </row>
    <row r="202" spans="2:21">
      <c r="B202" s="232"/>
      <c r="C202" s="233"/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4"/>
      <c r="S202"/>
      <c r="T202"/>
      <c r="U202" s="75"/>
    </row>
    <row r="203" spans="2:21">
      <c r="B203" s="232"/>
      <c r="C203" s="233"/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4"/>
      <c r="S203"/>
      <c r="T203"/>
      <c r="U203" s="75"/>
    </row>
    <row r="204" spans="2:21">
      <c r="B204" s="232"/>
      <c r="C204" s="233"/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4"/>
      <c r="S204"/>
      <c r="T204"/>
      <c r="U204" s="75"/>
    </row>
    <row r="205" spans="2:21">
      <c r="B205" s="232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4"/>
      <c r="S205"/>
      <c r="T205"/>
      <c r="U205" s="75"/>
    </row>
    <row r="206" spans="2:21">
      <c r="B206" s="232"/>
      <c r="C206" s="233"/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4"/>
      <c r="S206"/>
      <c r="T206"/>
      <c r="U206" s="75"/>
    </row>
    <row r="207" spans="2:21">
      <c r="B207" s="232"/>
      <c r="C207" s="233"/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4"/>
      <c r="S207"/>
      <c r="T207"/>
      <c r="U207" s="75"/>
    </row>
    <row r="208" spans="2:21">
      <c r="B208" s="232"/>
      <c r="C208" s="233"/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4"/>
      <c r="S208"/>
      <c r="T208"/>
      <c r="U208" s="75"/>
    </row>
    <row r="209" spans="2:21">
      <c r="B209" s="232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4"/>
      <c r="S209"/>
      <c r="T209"/>
      <c r="U209" s="75"/>
    </row>
    <row r="210" spans="2:21">
      <c r="B210" s="232"/>
      <c r="C210" s="233"/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4"/>
      <c r="S210"/>
      <c r="T210"/>
      <c r="U210" s="75"/>
    </row>
    <row r="211" spans="2:21">
      <c r="B211" s="232"/>
      <c r="C211" s="233"/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4"/>
      <c r="S211"/>
      <c r="T211"/>
      <c r="U211" s="75"/>
    </row>
    <row r="212" spans="2:21">
      <c r="B212" s="232"/>
      <c r="C212" s="233"/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4"/>
      <c r="S212"/>
      <c r="T212"/>
      <c r="U212" s="75"/>
    </row>
    <row r="213" spans="2:21">
      <c r="B213" s="232"/>
      <c r="C213" s="233"/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4"/>
      <c r="S213"/>
      <c r="T213"/>
      <c r="U213" s="75"/>
    </row>
    <row r="214" spans="2:21">
      <c r="B214" s="232"/>
      <c r="C214" s="233"/>
      <c r="D214" s="233"/>
      <c r="E214" s="233"/>
      <c r="F214" s="233"/>
      <c r="G214" s="233"/>
      <c r="H214" s="233"/>
      <c r="I214" s="233"/>
      <c r="J214" s="233"/>
      <c r="K214" s="233"/>
      <c r="L214" s="233"/>
      <c r="M214" s="233"/>
      <c r="N214" s="233"/>
      <c r="O214" s="233"/>
      <c r="P214" s="234"/>
      <c r="S214"/>
      <c r="T214"/>
      <c r="U214" s="75"/>
    </row>
    <row r="215" spans="2:21">
      <c r="B215" s="232"/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4"/>
      <c r="S215"/>
      <c r="T215"/>
      <c r="U215" s="75"/>
    </row>
    <row r="216" spans="2:21">
      <c r="B216" s="232"/>
      <c r="C216" s="233"/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4"/>
      <c r="S216"/>
      <c r="T216"/>
      <c r="U216" s="75"/>
    </row>
    <row r="217" spans="2:21">
      <c r="B217" s="232"/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4"/>
      <c r="S217"/>
      <c r="T217"/>
      <c r="U217" s="75"/>
    </row>
    <row r="218" spans="2:21">
      <c r="B218" s="232"/>
      <c r="C218" s="233"/>
      <c r="D218" s="233"/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33"/>
      <c r="P218" s="234"/>
      <c r="S218"/>
      <c r="T218"/>
      <c r="U218" s="75"/>
    </row>
    <row r="219" spans="2:21">
      <c r="B219" s="232"/>
      <c r="C219" s="233"/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4"/>
      <c r="S219"/>
      <c r="T219"/>
      <c r="U219" s="75"/>
    </row>
    <row r="220" spans="2:21">
      <c r="B220" s="232"/>
      <c r="C220" s="233"/>
      <c r="D220" s="233"/>
      <c r="E220" s="233"/>
      <c r="F220" s="233"/>
      <c r="G220" s="233"/>
      <c r="H220" s="233"/>
      <c r="I220" s="233"/>
      <c r="J220" s="233"/>
      <c r="K220" s="233"/>
      <c r="L220" s="233"/>
      <c r="M220" s="233"/>
      <c r="N220" s="233"/>
      <c r="O220" s="233"/>
      <c r="P220" s="234"/>
      <c r="S220"/>
      <c r="T220"/>
      <c r="U220" s="75"/>
    </row>
    <row r="221" spans="2:21">
      <c r="B221" s="232"/>
      <c r="C221" s="233"/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4"/>
      <c r="S221"/>
      <c r="T221"/>
      <c r="U221" s="75"/>
    </row>
    <row r="222" spans="2:21">
      <c r="B222" s="232"/>
      <c r="C222" s="233"/>
      <c r="D222" s="233"/>
      <c r="E222" s="233"/>
      <c r="F222" s="233"/>
      <c r="G222" s="233"/>
      <c r="H222" s="233"/>
      <c r="I222" s="233"/>
      <c r="J222" s="233"/>
      <c r="K222" s="233"/>
      <c r="L222" s="233"/>
      <c r="M222" s="233"/>
      <c r="N222" s="233"/>
      <c r="O222" s="233"/>
      <c r="P222" s="234"/>
      <c r="S222"/>
      <c r="T222"/>
      <c r="U222" s="75"/>
    </row>
    <row r="223" spans="2:21" ht="13.15" customHeight="1">
      <c r="B223" s="235"/>
      <c r="C223" s="236"/>
      <c r="D223" s="236"/>
      <c r="E223" s="236"/>
      <c r="F223" s="236"/>
      <c r="G223" s="236"/>
      <c r="H223" s="236"/>
      <c r="I223" s="236"/>
      <c r="J223" s="236"/>
      <c r="K223" s="236"/>
      <c r="L223" s="236"/>
      <c r="M223" s="236"/>
      <c r="N223" s="236"/>
      <c r="O223" s="236"/>
      <c r="P223" s="237"/>
      <c r="S223"/>
      <c r="T223"/>
      <c r="U223" s="75"/>
    </row>
    <row r="224" spans="2:21" ht="28.9" customHeight="1">
      <c r="B224" s="1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S224"/>
      <c r="T224"/>
      <c r="U224" s="75"/>
    </row>
    <row r="225" spans="2:21" ht="28.9" customHeight="1">
      <c r="B225" s="6"/>
      <c r="C225" s="6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S225"/>
      <c r="T225"/>
      <c r="U225" s="75"/>
    </row>
    <row r="226" spans="2:21" ht="28.9" customHeight="1">
      <c r="B226" s="246" t="s">
        <v>219</v>
      </c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72"/>
      <c r="S226"/>
      <c r="T226"/>
      <c r="U226" s="75"/>
    </row>
    <row r="227" spans="2:21" ht="28.9" customHeight="1">
      <c r="B227" s="6"/>
      <c r="C227" s="6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S227"/>
      <c r="T227"/>
      <c r="U227" s="75"/>
    </row>
    <row r="228" spans="2:21">
      <c r="B228" s="2" t="s">
        <v>218</v>
      </c>
      <c r="L228" s="2"/>
      <c r="M228" s="2"/>
      <c r="N228" s="3"/>
      <c r="S228"/>
      <c r="T228"/>
      <c r="U228" s="75"/>
    </row>
    <row r="229" spans="2:21">
      <c r="B229" s="229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1"/>
      <c r="S229"/>
      <c r="T229"/>
      <c r="U229" s="75"/>
    </row>
    <row r="230" spans="2:21">
      <c r="B230" s="232"/>
      <c r="C230" s="233"/>
      <c r="D230" s="233"/>
      <c r="E230" s="233"/>
      <c r="F230" s="233"/>
      <c r="G230" s="233"/>
      <c r="H230" s="233"/>
      <c r="I230" s="233"/>
      <c r="J230" s="233"/>
      <c r="K230" s="233"/>
      <c r="L230" s="233"/>
      <c r="M230" s="233"/>
      <c r="N230" s="233"/>
      <c r="O230" s="233"/>
      <c r="P230" s="234"/>
      <c r="S230"/>
      <c r="T230"/>
      <c r="U230" s="75"/>
    </row>
    <row r="231" spans="2:21">
      <c r="B231" s="232"/>
      <c r="C231" s="233"/>
      <c r="D231" s="233"/>
      <c r="E231" s="233"/>
      <c r="F231" s="233"/>
      <c r="G231" s="233"/>
      <c r="H231" s="233"/>
      <c r="I231" s="233"/>
      <c r="J231" s="233"/>
      <c r="K231" s="233"/>
      <c r="L231" s="233"/>
      <c r="M231" s="233"/>
      <c r="N231" s="233"/>
      <c r="O231" s="233"/>
      <c r="P231" s="234"/>
      <c r="S231"/>
      <c r="T231"/>
      <c r="U231" s="75"/>
    </row>
    <row r="232" spans="2:21">
      <c r="B232" s="232"/>
      <c r="C232" s="233"/>
      <c r="D232" s="233"/>
      <c r="E232" s="233"/>
      <c r="F232" s="233"/>
      <c r="G232" s="233"/>
      <c r="H232" s="233"/>
      <c r="I232" s="233"/>
      <c r="J232" s="233"/>
      <c r="K232" s="233"/>
      <c r="L232" s="233"/>
      <c r="M232" s="233"/>
      <c r="N232" s="233"/>
      <c r="O232" s="233"/>
      <c r="P232" s="234"/>
      <c r="S232"/>
      <c r="T232"/>
      <c r="U232" s="75"/>
    </row>
    <row r="233" spans="2:21">
      <c r="B233" s="232"/>
      <c r="C233" s="233"/>
      <c r="D233" s="233"/>
      <c r="E233" s="233"/>
      <c r="F233" s="233"/>
      <c r="G233" s="233"/>
      <c r="H233" s="233"/>
      <c r="I233" s="233"/>
      <c r="J233" s="233"/>
      <c r="K233" s="233"/>
      <c r="L233" s="233"/>
      <c r="M233" s="233"/>
      <c r="N233" s="233"/>
      <c r="O233" s="233"/>
      <c r="P233" s="234"/>
      <c r="S233"/>
      <c r="T233"/>
      <c r="U233" s="75"/>
    </row>
    <row r="234" spans="2:21">
      <c r="B234" s="232"/>
      <c r="C234" s="233"/>
      <c r="D234" s="233"/>
      <c r="E234" s="233"/>
      <c r="F234" s="233"/>
      <c r="G234" s="233"/>
      <c r="H234" s="233"/>
      <c r="I234" s="233"/>
      <c r="J234" s="233"/>
      <c r="K234" s="233"/>
      <c r="L234" s="233"/>
      <c r="M234" s="233"/>
      <c r="N234" s="233"/>
      <c r="O234" s="233"/>
      <c r="P234" s="234"/>
      <c r="S234"/>
      <c r="T234"/>
      <c r="U234" s="75"/>
    </row>
    <row r="235" spans="2:21">
      <c r="B235" s="232"/>
      <c r="C235" s="233"/>
      <c r="D235" s="233"/>
      <c r="E235" s="233"/>
      <c r="F235" s="233"/>
      <c r="G235" s="233"/>
      <c r="H235" s="233"/>
      <c r="I235" s="233"/>
      <c r="J235" s="233"/>
      <c r="K235" s="233"/>
      <c r="L235" s="233"/>
      <c r="M235" s="233"/>
      <c r="N235" s="233"/>
      <c r="O235" s="233"/>
      <c r="P235" s="234"/>
      <c r="S235"/>
      <c r="T235"/>
      <c r="U235" s="75"/>
    </row>
    <row r="236" spans="2:21">
      <c r="B236" s="232"/>
      <c r="C236" s="233"/>
      <c r="D236" s="233"/>
      <c r="E236" s="233"/>
      <c r="F236" s="233"/>
      <c r="G236" s="233"/>
      <c r="H236" s="233"/>
      <c r="I236" s="233"/>
      <c r="J236" s="233"/>
      <c r="K236" s="233"/>
      <c r="L236" s="233"/>
      <c r="M236" s="233"/>
      <c r="N236" s="233"/>
      <c r="O236" s="233"/>
      <c r="P236" s="234"/>
      <c r="S236"/>
      <c r="T236"/>
      <c r="U236" s="75"/>
    </row>
    <row r="237" spans="2:21">
      <c r="B237" s="232"/>
      <c r="C237" s="233"/>
      <c r="D237" s="233"/>
      <c r="E237" s="233"/>
      <c r="F237" s="233"/>
      <c r="G237" s="233"/>
      <c r="H237" s="233"/>
      <c r="I237" s="233"/>
      <c r="J237" s="233"/>
      <c r="K237" s="233"/>
      <c r="L237" s="233"/>
      <c r="M237" s="233"/>
      <c r="N237" s="233"/>
      <c r="O237" s="233"/>
      <c r="P237" s="234"/>
      <c r="S237"/>
      <c r="T237"/>
      <c r="U237" s="75"/>
    </row>
    <row r="238" spans="2:21">
      <c r="B238" s="232"/>
      <c r="C238" s="233"/>
      <c r="D238" s="233"/>
      <c r="E238" s="233"/>
      <c r="F238" s="233"/>
      <c r="G238" s="233"/>
      <c r="H238" s="233"/>
      <c r="I238" s="233"/>
      <c r="J238" s="233"/>
      <c r="K238" s="233"/>
      <c r="L238" s="233"/>
      <c r="M238" s="233"/>
      <c r="N238" s="233"/>
      <c r="O238" s="233"/>
      <c r="P238" s="234"/>
      <c r="S238"/>
      <c r="T238"/>
      <c r="U238" s="75"/>
    </row>
    <row r="239" spans="2:21">
      <c r="B239" s="232"/>
      <c r="C239" s="233"/>
      <c r="D239" s="233"/>
      <c r="E239" s="233"/>
      <c r="F239" s="233"/>
      <c r="G239" s="233"/>
      <c r="H239" s="233"/>
      <c r="I239" s="233"/>
      <c r="J239" s="233"/>
      <c r="K239" s="233"/>
      <c r="L239" s="233"/>
      <c r="M239" s="233"/>
      <c r="N239" s="233"/>
      <c r="O239" s="233"/>
      <c r="P239" s="234"/>
      <c r="S239"/>
      <c r="T239"/>
      <c r="U239" s="75"/>
    </row>
    <row r="240" spans="2:21">
      <c r="B240" s="232"/>
      <c r="C240" s="233"/>
      <c r="D240" s="233"/>
      <c r="E240" s="233"/>
      <c r="F240" s="233"/>
      <c r="G240" s="233"/>
      <c r="H240" s="233"/>
      <c r="I240" s="233"/>
      <c r="J240" s="233"/>
      <c r="K240" s="233"/>
      <c r="L240" s="233"/>
      <c r="M240" s="233"/>
      <c r="N240" s="233"/>
      <c r="O240" s="233"/>
      <c r="P240" s="234"/>
      <c r="S240"/>
      <c r="T240"/>
      <c r="U240" s="75"/>
    </row>
    <row r="241" spans="2:21">
      <c r="B241" s="232"/>
      <c r="C241" s="233"/>
      <c r="D241" s="233"/>
      <c r="E241" s="233"/>
      <c r="F241" s="233"/>
      <c r="G241" s="233"/>
      <c r="H241" s="233"/>
      <c r="I241" s="233"/>
      <c r="J241" s="233"/>
      <c r="K241" s="233"/>
      <c r="L241" s="233"/>
      <c r="M241" s="233"/>
      <c r="N241" s="233"/>
      <c r="O241" s="233"/>
      <c r="P241" s="234"/>
      <c r="S241"/>
      <c r="T241"/>
      <c r="U241" s="75"/>
    </row>
    <row r="242" spans="2:21">
      <c r="B242" s="232"/>
      <c r="C242" s="233"/>
      <c r="D242" s="233"/>
      <c r="E242" s="233"/>
      <c r="F242" s="233"/>
      <c r="G242" s="233"/>
      <c r="H242" s="233"/>
      <c r="I242" s="233"/>
      <c r="J242" s="233"/>
      <c r="K242" s="233"/>
      <c r="L242" s="233"/>
      <c r="M242" s="233"/>
      <c r="N242" s="233"/>
      <c r="O242" s="233"/>
      <c r="P242" s="234"/>
      <c r="S242"/>
      <c r="T242"/>
      <c r="U242" s="75"/>
    </row>
    <row r="243" spans="2:21">
      <c r="B243" s="232"/>
      <c r="C243" s="233"/>
      <c r="D243" s="233"/>
      <c r="E243" s="233"/>
      <c r="F243" s="233"/>
      <c r="G243" s="233"/>
      <c r="H243" s="233"/>
      <c r="I243" s="233"/>
      <c r="J243" s="233"/>
      <c r="K243" s="233"/>
      <c r="L243" s="233"/>
      <c r="M243" s="233"/>
      <c r="N243" s="233"/>
      <c r="O243" s="233"/>
      <c r="P243" s="234"/>
      <c r="S243"/>
      <c r="T243"/>
      <c r="U243" s="75"/>
    </row>
    <row r="244" spans="2:21">
      <c r="B244" s="232"/>
      <c r="C244" s="233"/>
      <c r="D244" s="233"/>
      <c r="E244" s="233"/>
      <c r="F244" s="233"/>
      <c r="G244" s="233"/>
      <c r="H244" s="233"/>
      <c r="I244" s="233"/>
      <c r="J244" s="233"/>
      <c r="K244" s="233"/>
      <c r="L244" s="233"/>
      <c r="M244" s="233"/>
      <c r="N244" s="233"/>
      <c r="O244" s="233"/>
      <c r="P244" s="234"/>
      <c r="S244"/>
      <c r="T244"/>
      <c r="U244" s="75"/>
    </row>
    <row r="245" spans="2:21">
      <c r="B245" s="232"/>
      <c r="C245" s="233"/>
      <c r="D245" s="233"/>
      <c r="E245" s="233"/>
      <c r="F245" s="233"/>
      <c r="G245" s="233"/>
      <c r="H245" s="233"/>
      <c r="I245" s="233"/>
      <c r="J245" s="233"/>
      <c r="K245" s="233"/>
      <c r="L245" s="233"/>
      <c r="M245" s="233"/>
      <c r="N245" s="233"/>
      <c r="O245" s="233"/>
      <c r="P245" s="234"/>
      <c r="S245"/>
      <c r="T245"/>
      <c r="U245" s="75"/>
    </row>
    <row r="246" spans="2:21">
      <c r="B246" s="232"/>
      <c r="C246" s="233"/>
      <c r="D246" s="233"/>
      <c r="E246" s="233"/>
      <c r="F246" s="233"/>
      <c r="G246" s="233"/>
      <c r="H246" s="233"/>
      <c r="I246" s="233"/>
      <c r="J246" s="233"/>
      <c r="K246" s="233"/>
      <c r="L246" s="233"/>
      <c r="M246" s="233"/>
      <c r="N246" s="233"/>
      <c r="O246" s="233"/>
      <c r="P246" s="234"/>
      <c r="S246"/>
      <c r="T246"/>
      <c r="U246" s="75"/>
    </row>
    <row r="247" spans="2:21">
      <c r="B247" s="232"/>
      <c r="C247" s="233"/>
      <c r="D247" s="233"/>
      <c r="E247" s="233"/>
      <c r="F247" s="233"/>
      <c r="G247" s="233"/>
      <c r="H247" s="233"/>
      <c r="I247" s="233"/>
      <c r="J247" s="233"/>
      <c r="K247" s="233"/>
      <c r="L247" s="233"/>
      <c r="M247" s="233"/>
      <c r="N247" s="233"/>
      <c r="O247" s="233"/>
      <c r="P247" s="234"/>
      <c r="S247"/>
      <c r="T247"/>
      <c r="U247" s="75"/>
    </row>
    <row r="248" spans="2:21">
      <c r="B248" s="232"/>
      <c r="C248" s="233"/>
      <c r="D248" s="233"/>
      <c r="E248" s="233"/>
      <c r="F248" s="233"/>
      <c r="G248" s="233"/>
      <c r="H248" s="233"/>
      <c r="I248" s="233"/>
      <c r="J248" s="233"/>
      <c r="K248" s="233"/>
      <c r="L248" s="233"/>
      <c r="M248" s="233"/>
      <c r="N248" s="233"/>
      <c r="O248" s="233"/>
      <c r="P248" s="234"/>
      <c r="S248"/>
      <c r="T248"/>
      <c r="U248" s="75"/>
    </row>
    <row r="249" spans="2:21">
      <c r="B249" s="232"/>
      <c r="C249" s="233"/>
      <c r="D249" s="233"/>
      <c r="E249" s="233"/>
      <c r="F249" s="233"/>
      <c r="G249" s="233"/>
      <c r="H249" s="233"/>
      <c r="I249" s="233"/>
      <c r="J249" s="233"/>
      <c r="K249" s="233"/>
      <c r="L249" s="233"/>
      <c r="M249" s="233"/>
      <c r="N249" s="233"/>
      <c r="O249" s="233"/>
      <c r="P249" s="234"/>
      <c r="S249"/>
      <c r="T249"/>
      <c r="U249" s="75"/>
    </row>
    <row r="250" spans="2:21">
      <c r="B250" s="232"/>
      <c r="C250" s="233"/>
      <c r="D250" s="233"/>
      <c r="E250" s="233"/>
      <c r="F250" s="233"/>
      <c r="G250" s="233"/>
      <c r="H250" s="233"/>
      <c r="I250" s="233"/>
      <c r="J250" s="233"/>
      <c r="K250" s="233"/>
      <c r="L250" s="233"/>
      <c r="M250" s="233"/>
      <c r="N250" s="233"/>
      <c r="O250" s="233"/>
      <c r="P250" s="234"/>
      <c r="S250"/>
      <c r="T250"/>
      <c r="U250" s="75"/>
    </row>
    <row r="251" spans="2:21">
      <c r="B251" s="232"/>
      <c r="C251" s="233"/>
      <c r="D251" s="233"/>
      <c r="E251" s="233"/>
      <c r="F251" s="233"/>
      <c r="G251" s="233"/>
      <c r="H251" s="233"/>
      <c r="I251" s="233"/>
      <c r="J251" s="233"/>
      <c r="K251" s="233"/>
      <c r="L251" s="233"/>
      <c r="M251" s="233"/>
      <c r="N251" s="233"/>
      <c r="O251" s="233"/>
      <c r="P251" s="234"/>
      <c r="S251"/>
      <c r="T251"/>
      <c r="U251" s="75"/>
    </row>
    <row r="252" spans="2:21" ht="13.15" customHeight="1">
      <c r="B252" s="235"/>
      <c r="C252" s="236"/>
      <c r="D252" s="236"/>
      <c r="E252" s="236"/>
      <c r="F252" s="236"/>
      <c r="G252" s="236"/>
      <c r="H252" s="236"/>
      <c r="I252" s="236"/>
      <c r="J252" s="236"/>
      <c r="K252" s="236"/>
      <c r="L252" s="236"/>
      <c r="M252" s="236"/>
      <c r="N252" s="236"/>
      <c r="O252" s="236"/>
      <c r="P252" s="237"/>
      <c r="S252"/>
      <c r="T252"/>
      <c r="U252" s="75"/>
    </row>
    <row r="253" spans="2:21" ht="28.9" customHeight="1">
      <c r="B253" s="6"/>
      <c r="C253" s="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S253"/>
      <c r="T253"/>
      <c r="U253" s="75"/>
    </row>
    <row r="254" spans="2:21" ht="28.9" customHeight="1">
      <c r="B254" s="6"/>
      <c r="C254" s="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S254"/>
      <c r="T254"/>
      <c r="U254" s="75"/>
    </row>
    <row r="255" spans="2:21" ht="28.9" customHeight="1">
      <c r="B255" s="246" t="s">
        <v>220</v>
      </c>
      <c r="C255" s="246"/>
      <c r="D255" s="246"/>
      <c r="E255" s="246"/>
      <c r="F255" s="246"/>
      <c r="G255" s="246"/>
      <c r="H255" s="246"/>
      <c r="I255" s="246"/>
      <c r="J255" s="246"/>
      <c r="K255" s="246"/>
      <c r="L255" s="246"/>
      <c r="M255" s="246"/>
      <c r="N255" s="72"/>
      <c r="S255"/>
      <c r="T255"/>
      <c r="U255" s="75"/>
    </row>
    <row r="256" spans="2:21">
      <c r="B256" s="2" t="s">
        <v>218</v>
      </c>
      <c r="L256" s="2"/>
      <c r="M256" s="2"/>
      <c r="N256" s="3"/>
      <c r="S256"/>
      <c r="T256"/>
      <c r="U256" s="75"/>
    </row>
    <row r="257" spans="2:21">
      <c r="B257" s="229"/>
      <c r="C257" s="230"/>
      <c r="D257" s="230"/>
      <c r="E257" s="230"/>
      <c r="F257" s="230"/>
      <c r="G257" s="230"/>
      <c r="H257" s="230"/>
      <c r="I257" s="230"/>
      <c r="J257" s="230"/>
      <c r="K257" s="230"/>
      <c r="L257" s="230"/>
      <c r="M257" s="230"/>
      <c r="N257" s="230"/>
      <c r="O257" s="230"/>
      <c r="P257" s="231"/>
      <c r="S257"/>
      <c r="T257"/>
      <c r="U257" s="75"/>
    </row>
    <row r="258" spans="2:21">
      <c r="B258" s="232"/>
      <c r="C258" s="233"/>
      <c r="D258" s="233"/>
      <c r="E258" s="233"/>
      <c r="F258" s="233"/>
      <c r="G258" s="233"/>
      <c r="H258" s="233"/>
      <c r="I258" s="233"/>
      <c r="J258" s="233"/>
      <c r="K258" s="233"/>
      <c r="L258" s="233"/>
      <c r="M258" s="233"/>
      <c r="N258" s="233"/>
      <c r="O258" s="233"/>
      <c r="P258" s="234"/>
      <c r="S258"/>
      <c r="T258"/>
      <c r="U258" s="75"/>
    </row>
    <row r="259" spans="2:21">
      <c r="B259" s="232"/>
      <c r="C259" s="233"/>
      <c r="D259" s="233"/>
      <c r="E259" s="233"/>
      <c r="F259" s="233"/>
      <c r="G259" s="233"/>
      <c r="H259" s="233"/>
      <c r="I259" s="233"/>
      <c r="J259" s="233"/>
      <c r="K259" s="233"/>
      <c r="L259" s="233"/>
      <c r="M259" s="233"/>
      <c r="N259" s="233"/>
      <c r="O259" s="233"/>
      <c r="P259" s="234"/>
      <c r="S259"/>
      <c r="T259"/>
      <c r="U259" s="75"/>
    </row>
    <row r="260" spans="2:21">
      <c r="B260" s="232"/>
      <c r="C260" s="233"/>
      <c r="D260" s="233"/>
      <c r="E260" s="233"/>
      <c r="F260" s="233"/>
      <c r="G260" s="233"/>
      <c r="H260" s="233"/>
      <c r="I260" s="233"/>
      <c r="J260" s="233"/>
      <c r="K260" s="233"/>
      <c r="L260" s="233"/>
      <c r="M260" s="233"/>
      <c r="N260" s="233"/>
      <c r="O260" s="233"/>
      <c r="P260" s="234"/>
      <c r="S260"/>
      <c r="T260"/>
      <c r="U260" s="75"/>
    </row>
    <row r="261" spans="2:21">
      <c r="B261" s="232"/>
      <c r="C261" s="233"/>
      <c r="D261" s="233"/>
      <c r="E261" s="233"/>
      <c r="F261" s="233"/>
      <c r="G261" s="233"/>
      <c r="H261" s="233"/>
      <c r="I261" s="233"/>
      <c r="J261" s="233"/>
      <c r="K261" s="233"/>
      <c r="L261" s="233"/>
      <c r="M261" s="233"/>
      <c r="N261" s="233"/>
      <c r="O261" s="233"/>
      <c r="P261" s="234"/>
      <c r="S261"/>
      <c r="T261"/>
      <c r="U261" s="75"/>
    </row>
    <row r="262" spans="2:21">
      <c r="B262" s="232"/>
      <c r="C262" s="233"/>
      <c r="D262" s="233"/>
      <c r="E262" s="233"/>
      <c r="F262" s="233"/>
      <c r="G262" s="233"/>
      <c r="H262" s="233"/>
      <c r="I262" s="233"/>
      <c r="J262" s="233"/>
      <c r="K262" s="233"/>
      <c r="L262" s="233"/>
      <c r="M262" s="233"/>
      <c r="N262" s="233"/>
      <c r="O262" s="233"/>
      <c r="P262" s="234"/>
      <c r="S262"/>
      <c r="T262"/>
      <c r="U262" s="75"/>
    </row>
    <row r="263" spans="2:21">
      <c r="B263" s="232"/>
      <c r="C263" s="233"/>
      <c r="D263" s="233"/>
      <c r="E263" s="233"/>
      <c r="F263" s="233"/>
      <c r="G263" s="233"/>
      <c r="H263" s="233"/>
      <c r="I263" s="233"/>
      <c r="J263" s="233"/>
      <c r="K263" s="233"/>
      <c r="L263" s="233"/>
      <c r="M263" s="233"/>
      <c r="N263" s="233"/>
      <c r="O263" s="233"/>
      <c r="P263" s="234"/>
      <c r="S263"/>
      <c r="T263"/>
      <c r="U263" s="75"/>
    </row>
    <row r="264" spans="2:21">
      <c r="B264" s="232"/>
      <c r="C264" s="233"/>
      <c r="D264" s="233"/>
      <c r="E264" s="233"/>
      <c r="F264" s="233"/>
      <c r="G264" s="233"/>
      <c r="H264" s="233"/>
      <c r="I264" s="233"/>
      <c r="J264" s="233"/>
      <c r="K264" s="233"/>
      <c r="L264" s="233"/>
      <c r="M264" s="233"/>
      <c r="N264" s="233"/>
      <c r="O264" s="233"/>
      <c r="P264" s="234"/>
      <c r="S264"/>
      <c r="T264"/>
      <c r="U264" s="75"/>
    </row>
    <row r="265" spans="2:21">
      <c r="B265" s="232"/>
      <c r="C265" s="233"/>
      <c r="D265" s="233"/>
      <c r="E265" s="233"/>
      <c r="F265" s="233"/>
      <c r="G265" s="233"/>
      <c r="H265" s="233"/>
      <c r="I265" s="233"/>
      <c r="J265" s="233"/>
      <c r="K265" s="233"/>
      <c r="L265" s="233"/>
      <c r="M265" s="233"/>
      <c r="N265" s="233"/>
      <c r="O265" s="233"/>
      <c r="P265" s="234"/>
      <c r="S265"/>
      <c r="T265"/>
      <c r="U265" s="75"/>
    </row>
    <row r="266" spans="2:21">
      <c r="B266" s="232"/>
      <c r="C266" s="233"/>
      <c r="D266" s="233"/>
      <c r="E266" s="233"/>
      <c r="F266" s="233"/>
      <c r="G266" s="233"/>
      <c r="H266" s="233"/>
      <c r="I266" s="233"/>
      <c r="J266" s="233"/>
      <c r="K266" s="233"/>
      <c r="L266" s="233"/>
      <c r="M266" s="233"/>
      <c r="N266" s="233"/>
      <c r="O266" s="233"/>
      <c r="P266" s="234"/>
      <c r="S266"/>
      <c r="T266"/>
      <c r="U266" s="75"/>
    </row>
    <row r="267" spans="2:21">
      <c r="B267" s="232"/>
      <c r="C267" s="233"/>
      <c r="D267" s="233"/>
      <c r="E267" s="233"/>
      <c r="F267" s="233"/>
      <c r="G267" s="233"/>
      <c r="H267" s="233"/>
      <c r="I267" s="233"/>
      <c r="J267" s="233"/>
      <c r="K267" s="233"/>
      <c r="L267" s="233"/>
      <c r="M267" s="233"/>
      <c r="N267" s="233"/>
      <c r="O267" s="233"/>
      <c r="P267" s="234"/>
      <c r="S267"/>
      <c r="T267"/>
      <c r="U267" s="75"/>
    </row>
    <row r="268" spans="2:21">
      <c r="B268" s="232"/>
      <c r="C268" s="233"/>
      <c r="D268" s="233"/>
      <c r="E268" s="233"/>
      <c r="F268" s="233"/>
      <c r="G268" s="233"/>
      <c r="H268" s="233"/>
      <c r="I268" s="233"/>
      <c r="J268" s="233"/>
      <c r="K268" s="233"/>
      <c r="L268" s="233"/>
      <c r="M268" s="233"/>
      <c r="N268" s="233"/>
      <c r="O268" s="233"/>
      <c r="P268" s="234"/>
      <c r="S268"/>
      <c r="T268"/>
      <c r="U268" s="75"/>
    </row>
    <row r="269" spans="2:21">
      <c r="B269" s="232"/>
      <c r="C269" s="233"/>
      <c r="D269" s="233"/>
      <c r="E269" s="233"/>
      <c r="F269" s="233"/>
      <c r="G269" s="233"/>
      <c r="H269" s="233"/>
      <c r="I269" s="233"/>
      <c r="J269" s="233"/>
      <c r="K269" s="233"/>
      <c r="L269" s="233"/>
      <c r="M269" s="233"/>
      <c r="N269" s="233"/>
      <c r="O269" s="233"/>
      <c r="P269" s="234"/>
      <c r="S269"/>
      <c r="T269"/>
      <c r="U269" s="75"/>
    </row>
    <row r="270" spans="2:21">
      <c r="B270" s="232"/>
      <c r="C270" s="233"/>
      <c r="D270" s="233"/>
      <c r="E270" s="233"/>
      <c r="F270" s="233"/>
      <c r="G270" s="233"/>
      <c r="H270" s="233"/>
      <c r="I270" s="233"/>
      <c r="J270" s="233"/>
      <c r="K270" s="233"/>
      <c r="L270" s="233"/>
      <c r="M270" s="233"/>
      <c r="N270" s="233"/>
      <c r="O270" s="233"/>
      <c r="P270" s="234"/>
      <c r="S270"/>
      <c r="T270"/>
      <c r="U270" s="75"/>
    </row>
    <row r="271" spans="2:21">
      <c r="B271" s="232"/>
      <c r="C271" s="233"/>
      <c r="D271" s="233"/>
      <c r="E271" s="233"/>
      <c r="F271" s="233"/>
      <c r="G271" s="233"/>
      <c r="H271" s="233"/>
      <c r="I271" s="233"/>
      <c r="J271" s="233"/>
      <c r="K271" s="233"/>
      <c r="L271" s="233"/>
      <c r="M271" s="233"/>
      <c r="N271" s="233"/>
      <c r="O271" s="233"/>
      <c r="P271" s="234"/>
      <c r="S271"/>
      <c r="T271"/>
      <c r="U271" s="75"/>
    </row>
    <row r="272" spans="2:21">
      <c r="B272" s="232"/>
      <c r="C272" s="233"/>
      <c r="D272" s="233"/>
      <c r="E272" s="233"/>
      <c r="F272" s="233"/>
      <c r="G272" s="233"/>
      <c r="H272" s="233"/>
      <c r="I272" s="233"/>
      <c r="J272" s="233"/>
      <c r="K272" s="233"/>
      <c r="L272" s="233"/>
      <c r="M272" s="233"/>
      <c r="N272" s="233"/>
      <c r="O272" s="233"/>
      <c r="P272" s="234"/>
      <c r="S272"/>
      <c r="T272"/>
      <c r="U272" s="75"/>
    </row>
    <row r="273" spans="2:21">
      <c r="B273" s="232"/>
      <c r="C273" s="233"/>
      <c r="D273" s="233"/>
      <c r="E273" s="233"/>
      <c r="F273" s="233"/>
      <c r="G273" s="233"/>
      <c r="H273" s="233"/>
      <c r="I273" s="233"/>
      <c r="J273" s="233"/>
      <c r="K273" s="233"/>
      <c r="L273" s="233"/>
      <c r="M273" s="233"/>
      <c r="N273" s="233"/>
      <c r="O273" s="233"/>
      <c r="P273" s="234"/>
      <c r="S273"/>
      <c r="T273"/>
      <c r="U273" s="75"/>
    </row>
    <row r="274" spans="2:21">
      <c r="B274" s="232"/>
      <c r="C274" s="233"/>
      <c r="D274" s="233"/>
      <c r="E274" s="233"/>
      <c r="F274" s="233"/>
      <c r="G274" s="233"/>
      <c r="H274" s="233"/>
      <c r="I274" s="233"/>
      <c r="J274" s="233"/>
      <c r="K274" s="233"/>
      <c r="L274" s="233"/>
      <c r="M274" s="233"/>
      <c r="N274" s="233"/>
      <c r="O274" s="233"/>
      <c r="P274" s="234"/>
      <c r="S274"/>
      <c r="T274"/>
      <c r="U274" s="75"/>
    </row>
    <row r="275" spans="2:21">
      <c r="B275" s="232"/>
      <c r="C275" s="233"/>
      <c r="D275" s="233"/>
      <c r="E275" s="233"/>
      <c r="F275" s="233"/>
      <c r="G275" s="233"/>
      <c r="H275" s="233"/>
      <c r="I275" s="233"/>
      <c r="J275" s="233"/>
      <c r="K275" s="233"/>
      <c r="L275" s="233"/>
      <c r="M275" s="233"/>
      <c r="N275" s="233"/>
      <c r="O275" s="233"/>
      <c r="P275" s="234"/>
      <c r="S275"/>
      <c r="T275"/>
      <c r="U275" s="75"/>
    </row>
    <row r="276" spans="2:21">
      <c r="B276" s="232"/>
      <c r="C276" s="233"/>
      <c r="D276" s="233"/>
      <c r="E276" s="233"/>
      <c r="F276" s="233"/>
      <c r="G276" s="233"/>
      <c r="H276" s="233"/>
      <c r="I276" s="233"/>
      <c r="J276" s="233"/>
      <c r="K276" s="233"/>
      <c r="L276" s="233"/>
      <c r="M276" s="233"/>
      <c r="N276" s="233"/>
      <c r="O276" s="233"/>
      <c r="P276" s="234"/>
      <c r="S276"/>
      <c r="T276"/>
      <c r="U276" s="75"/>
    </row>
    <row r="277" spans="2:21">
      <c r="B277" s="232"/>
      <c r="C277" s="233"/>
      <c r="D277" s="233"/>
      <c r="E277" s="233"/>
      <c r="F277" s="233"/>
      <c r="G277" s="233"/>
      <c r="H277" s="233"/>
      <c r="I277" s="233"/>
      <c r="J277" s="233"/>
      <c r="K277" s="233"/>
      <c r="L277" s="233"/>
      <c r="M277" s="233"/>
      <c r="N277" s="233"/>
      <c r="O277" s="233"/>
      <c r="P277" s="234"/>
      <c r="S277"/>
      <c r="T277"/>
      <c r="U277" s="75"/>
    </row>
    <row r="278" spans="2:21">
      <c r="B278" s="232"/>
      <c r="C278" s="233"/>
      <c r="D278" s="233"/>
      <c r="E278" s="233"/>
      <c r="F278" s="233"/>
      <c r="G278" s="233"/>
      <c r="H278" s="233"/>
      <c r="I278" s="233"/>
      <c r="J278" s="233"/>
      <c r="K278" s="233"/>
      <c r="L278" s="233"/>
      <c r="M278" s="233"/>
      <c r="N278" s="233"/>
      <c r="O278" s="233"/>
      <c r="P278" s="234"/>
      <c r="S278"/>
      <c r="T278"/>
      <c r="U278" s="75"/>
    </row>
    <row r="279" spans="2:21">
      <c r="B279" s="232"/>
      <c r="C279" s="233"/>
      <c r="D279" s="233"/>
      <c r="E279" s="233"/>
      <c r="F279" s="233"/>
      <c r="G279" s="233"/>
      <c r="H279" s="233"/>
      <c r="I279" s="233"/>
      <c r="J279" s="233"/>
      <c r="K279" s="233"/>
      <c r="L279" s="233"/>
      <c r="M279" s="233"/>
      <c r="N279" s="233"/>
      <c r="O279" s="233"/>
      <c r="P279" s="234"/>
      <c r="S279"/>
      <c r="T279"/>
      <c r="U279" s="75"/>
    </row>
    <row r="280" spans="2:21" ht="13.15" customHeight="1">
      <c r="B280" s="235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M280" s="236"/>
      <c r="N280" s="236"/>
      <c r="O280" s="236"/>
      <c r="P280" s="237"/>
      <c r="S280"/>
      <c r="T280"/>
      <c r="U280" s="75"/>
    </row>
    <row r="281" spans="2:21" ht="28.9" customHeight="1"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S281"/>
      <c r="T281"/>
      <c r="U281" s="75"/>
    </row>
    <row r="282" spans="2:21">
      <c r="B282" s="246" t="s">
        <v>221</v>
      </c>
      <c r="C282" s="246"/>
      <c r="D282" s="246"/>
      <c r="E282" s="246"/>
      <c r="F282" s="246"/>
      <c r="G282" s="246"/>
      <c r="H282" s="246"/>
      <c r="I282" s="246"/>
      <c r="J282" s="246"/>
      <c r="K282" s="246"/>
      <c r="L282" s="246"/>
      <c r="M282" s="246"/>
      <c r="N282" s="72"/>
      <c r="S282"/>
      <c r="T282"/>
      <c r="U282" s="75"/>
    </row>
    <row r="283" spans="2:21"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S283"/>
      <c r="T283"/>
      <c r="U283" s="75"/>
    </row>
    <row r="284" spans="2:21" ht="28.9" customHeight="1">
      <c r="B284" s="246" t="s">
        <v>222</v>
      </c>
      <c r="C284" s="246"/>
      <c r="D284" s="246"/>
      <c r="E284" s="246"/>
      <c r="F284" s="246"/>
      <c r="G284" s="246"/>
      <c r="H284" s="246"/>
      <c r="I284" s="246"/>
      <c r="J284" s="246"/>
      <c r="K284" s="246"/>
      <c r="L284" s="246"/>
      <c r="M284" s="246"/>
      <c r="N284" s="72"/>
      <c r="S284"/>
      <c r="T284"/>
      <c r="U284" s="75"/>
    </row>
    <row r="285" spans="2:21">
      <c r="B285" s="6"/>
      <c r="C285" s="6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S285"/>
      <c r="T285"/>
      <c r="U285" s="75"/>
    </row>
    <row r="286" spans="2:21">
      <c r="B286" s="3" t="s">
        <v>240</v>
      </c>
      <c r="C286" s="6"/>
      <c r="E286" s="3"/>
      <c r="F286" s="3"/>
      <c r="G286" s="3"/>
      <c r="H286" s="3"/>
      <c r="I286" s="3"/>
      <c r="J286" s="3"/>
      <c r="K286" s="3"/>
      <c r="L286" s="3"/>
      <c r="M286" s="3"/>
      <c r="N286" s="3"/>
      <c r="S286"/>
      <c r="T286"/>
      <c r="U286" s="75"/>
    </row>
    <row r="287" spans="2:21">
      <c r="B287" s="6"/>
      <c r="C287" s="6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S287"/>
      <c r="T287"/>
      <c r="U287" s="75"/>
    </row>
    <row r="288" spans="2:21">
      <c r="B288" s="229"/>
      <c r="C288" s="230"/>
      <c r="D288" s="230"/>
      <c r="E288" s="230"/>
      <c r="F288" s="230"/>
      <c r="G288" s="230"/>
      <c r="H288" s="230"/>
      <c r="I288" s="230"/>
      <c r="J288" s="230"/>
      <c r="K288" s="230"/>
      <c r="L288" s="230"/>
      <c r="M288" s="230"/>
      <c r="N288" s="230"/>
      <c r="O288" s="230"/>
      <c r="P288" s="231"/>
      <c r="S288"/>
      <c r="T288"/>
      <c r="U288" s="75"/>
    </row>
    <row r="289" spans="2:21">
      <c r="B289" s="232"/>
      <c r="C289" s="233"/>
      <c r="D289" s="233"/>
      <c r="E289" s="233"/>
      <c r="F289" s="233"/>
      <c r="G289" s="233"/>
      <c r="H289" s="233"/>
      <c r="I289" s="233"/>
      <c r="J289" s="233"/>
      <c r="K289" s="233"/>
      <c r="L289" s="233"/>
      <c r="M289" s="233"/>
      <c r="N289" s="233"/>
      <c r="O289" s="233"/>
      <c r="P289" s="234"/>
      <c r="S289"/>
      <c r="T289"/>
      <c r="U289" s="75"/>
    </row>
    <row r="290" spans="2:21">
      <c r="B290" s="232"/>
      <c r="C290" s="233"/>
      <c r="D290" s="233"/>
      <c r="E290" s="233"/>
      <c r="F290" s="233"/>
      <c r="G290" s="233"/>
      <c r="H290" s="233"/>
      <c r="I290" s="233"/>
      <c r="J290" s="233"/>
      <c r="K290" s="233"/>
      <c r="L290" s="233"/>
      <c r="M290" s="233"/>
      <c r="N290" s="233"/>
      <c r="O290" s="233"/>
      <c r="P290" s="234"/>
      <c r="S290"/>
      <c r="T290"/>
      <c r="U290" s="75"/>
    </row>
    <row r="291" spans="2:21">
      <c r="B291" s="232"/>
      <c r="C291" s="233"/>
      <c r="D291" s="233"/>
      <c r="E291" s="233"/>
      <c r="F291" s="233"/>
      <c r="G291" s="233"/>
      <c r="H291" s="233"/>
      <c r="I291" s="233"/>
      <c r="J291" s="233"/>
      <c r="K291" s="233"/>
      <c r="L291" s="233"/>
      <c r="M291" s="233"/>
      <c r="N291" s="233"/>
      <c r="O291" s="233"/>
      <c r="P291" s="234"/>
      <c r="S291"/>
      <c r="T291"/>
      <c r="U291" s="75"/>
    </row>
    <row r="292" spans="2:21">
      <c r="B292" s="232"/>
      <c r="C292" s="233"/>
      <c r="D292" s="233"/>
      <c r="E292" s="233"/>
      <c r="F292" s="233"/>
      <c r="G292" s="233"/>
      <c r="H292" s="233"/>
      <c r="I292" s="233"/>
      <c r="J292" s="233"/>
      <c r="K292" s="233"/>
      <c r="L292" s="233"/>
      <c r="M292" s="233"/>
      <c r="N292" s="233"/>
      <c r="O292" s="233"/>
      <c r="P292" s="234"/>
      <c r="S292"/>
      <c r="T292"/>
      <c r="U292" s="75"/>
    </row>
    <row r="293" spans="2:21">
      <c r="B293" s="232"/>
      <c r="C293" s="233"/>
      <c r="D293" s="233"/>
      <c r="E293" s="233"/>
      <c r="F293" s="233"/>
      <c r="G293" s="233"/>
      <c r="H293" s="233"/>
      <c r="I293" s="233"/>
      <c r="J293" s="233"/>
      <c r="K293" s="233"/>
      <c r="L293" s="233"/>
      <c r="M293" s="233"/>
      <c r="N293" s="233"/>
      <c r="O293" s="233"/>
      <c r="P293" s="234"/>
      <c r="S293"/>
      <c r="T293"/>
      <c r="U293" s="75"/>
    </row>
    <row r="294" spans="2:21">
      <c r="B294" s="232"/>
      <c r="C294" s="233"/>
      <c r="D294" s="233"/>
      <c r="E294" s="233"/>
      <c r="F294" s="233"/>
      <c r="G294" s="233"/>
      <c r="H294" s="233"/>
      <c r="I294" s="233"/>
      <c r="J294" s="233"/>
      <c r="K294" s="233"/>
      <c r="L294" s="233"/>
      <c r="M294" s="233"/>
      <c r="N294" s="233"/>
      <c r="O294" s="233"/>
      <c r="P294" s="234"/>
      <c r="S294"/>
      <c r="T294"/>
      <c r="U294" s="75"/>
    </row>
    <row r="295" spans="2:21">
      <c r="B295" s="232"/>
      <c r="C295" s="233"/>
      <c r="D295" s="233"/>
      <c r="E295" s="233"/>
      <c r="F295" s="233"/>
      <c r="G295" s="233"/>
      <c r="H295" s="233"/>
      <c r="I295" s="233"/>
      <c r="J295" s="233"/>
      <c r="K295" s="233"/>
      <c r="L295" s="233"/>
      <c r="M295" s="233"/>
      <c r="N295" s="233"/>
      <c r="O295" s="233"/>
      <c r="P295" s="234"/>
      <c r="S295"/>
      <c r="T295"/>
      <c r="U295" s="75"/>
    </row>
    <row r="296" spans="2:21">
      <c r="B296" s="232"/>
      <c r="C296" s="233"/>
      <c r="D296" s="233"/>
      <c r="E296" s="233"/>
      <c r="F296" s="233"/>
      <c r="G296" s="233"/>
      <c r="H296" s="233"/>
      <c r="I296" s="233"/>
      <c r="J296" s="233"/>
      <c r="K296" s="233"/>
      <c r="L296" s="233"/>
      <c r="M296" s="233"/>
      <c r="N296" s="233"/>
      <c r="O296" s="233"/>
      <c r="P296" s="234"/>
      <c r="S296"/>
      <c r="T296"/>
      <c r="U296" s="75"/>
    </row>
    <row r="297" spans="2:21">
      <c r="B297" s="232"/>
      <c r="C297" s="233"/>
      <c r="D297" s="233"/>
      <c r="E297" s="233"/>
      <c r="F297" s="233"/>
      <c r="G297" s="233"/>
      <c r="H297" s="233"/>
      <c r="I297" s="233"/>
      <c r="J297" s="233"/>
      <c r="K297" s="233"/>
      <c r="L297" s="233"/>
      <c r="M297" s="233"/>
      <c r="N297" s="233"/>
      <c r="O297" s="233"/>
      <c r="P297" s="234"/>
      <c r="S297"/>
      <c r="T297"/>
      <c r="U297" s="75"/>
    </row>
    <row r="298" spans="2:21">
      <c r="B298" s="232"/>
      <c r="C298" s="233"/>
      <c r="D298" s="233"/>
      <c r="E298" s="233"/>
      <c r="F298" s="233"/>
      <c r="G298" s="233"/>
      <c r="H298" s="233"/>
      <c r="I298" s="233"/>
      <c r="J298" s="233"/>
      <c r="K298" s="233"/>
      <c r="L298" s="233"/>
      <c r="M298" s="233"/>
      <c r="N298" s="233"/>
      <c r="O298" s="233"/>
      <c r="P298" s="234"/>
      <c r="S298"/>
      <c r="T298"/>
      <c r="U298" s="75"/>
    </row>
    <row r="299" spans="2:21">
      <c r="B299" s="232"/>
      <c r="C299" s="233"/>
      <c r="D299" s="233"/>
      <c r="E299" s="233"/>
      <c r="F299" s="233"/>
      <c r="G299" s="233"/>
      <c r="H299" s="233"/>
      <c r="I299" s="233"/>
      <c r="J299" s="233"/>
      <c r="K299" s="233"/>
      <c r="L299" s="233"/>
      <c r="M299" s="233"/>
      <c r="N299" s="233"/>
      <c r="O299" s="233"/>
      <c r="P299" s="234"/>
      <c r="S299"/>
      <c r="T299"/>
      <c r="U299" s="75"/>
    </row>
    <row r="300" spans="2:21">
      <c r="B300" s="232"/>
      <c r="C300" s="233"/>
      <c r="D300" s="233"/>
      <c r="E300" s="233"/>
      <c r="F300" s="233"/>
      <c r="G300" s="233"/>
      <c r="H300" s="233"/>
      <c r="I300" s="233"/>
      <c r="J300" s="233"/>
      <c r="K300" s="233"/>
      <c r="L300" s="233"/>
      <c r="M300" s="233"/>
      <c r="N300" s="233"/>
      <c r="O300" s="233"/>
      <c r="P300" s="234"/>
      <c r="S300"/>
      <c r="T300"/>
      <c r="U300" s="75"/>
    </row>
    <row r="301" spans="2:21">
      <c r="B301" s="232"/>
      <c r="C301" s="233"/>
      <c r="D301" s="233"/>
      <c r="E301" s="233"/>
      <c r="F301" s="233"/>
      <c r="G301" s="233"/>
      <c r="H301" s="233"/>
      <c r="I301" s="233"/>
      <c r="J301" s="233"/>
      <c r="K301" s="233"/>
      <c r="L301" s="233"/>
      <c r="M301" s="233"/>
      <c r="N301" s="233"/>
      <c r="O301" s="233"/>
      <c r="P301" s="234"/>
      <c r="S301"/>
      <c r="T301"/>
      <c r="U301" s="75"/>
    </row>
    <row r="302" spans="2:21">
      <c r="B302" s="232"/>
      <c r="C302" s="233"/>
      <c r="D302" s="233"/>
      <c r="E302" s="233"/>
      <c r="F302" s="233"/>
      <c r="G302" s="233"/>
      <c r="H302" s="233"/>
      <c r="I302" s="233"/>
      <c r="J302" s="233"/>
      <c r="K302" s="233"/>
      <c r="L302" s="233"/>
      <c r="M302" s="233"/>
      <c r="N302" s="233"/>
      <c r="O302" s="233"/>
      <c r="P302" s="234"/>
      <c r="S302"/>
      <c r="T302"/>
      <c r="U302" s="75"/>
    </row>
    <row r="303" spans="2:21">
      <c r="B303" s="232"/>
      <c r="C303" s="233"/>
      <c r="D303" s="233"/>
      <c r="E303" s="233"/>
      <c r="F303" s="233"/>
      <c r="G303" s="233"/>
      <c r="H303" s="233"/>
      <c r="I303" s="233"/>
      <c r="J303" s="233"/>
      <c r="K303" s="233"/>
      <c r="L303" s="233"/>
      <c r="M303" s="233"/>
      <c r="N303" s="233"/>
      <c r="O303" s="233"/>
      <c r="P303" s="234"/>
      <c r="S303"/>
      <c r="T303"/>
      <c r="U303" s="75"/>
    </row>
    <row r="304" spans="2:21">
      <c r="B304" s="232"/>
      <c r="C304" s="233"/>
      <c r="D304" s="233"/>
      <c r="E304" s="233"/>
      <c r="F304" s="233"/>
      <c r="G304" s="233"/>
      <c r="H304" s="233"/>
      <c r="I304" s="233"/>
      <c r="J304" s="233"/>
      <c r="K304" s="233"/>
      <c r="L304" s="233"/>
      <c r="M304" s="233"/>
      <c r="N304" s="233"/>
      <c r="O304" s="233"/>
      <c r="P304" s="234"/>
      <c r="S304"/>
      <c r="T304"/>
      <c r="U304" s="75"/>
    </row>
    <row r="305" spans="2:21">
      <c r="B305" s="232"/>
      <c r="C305" s="233"/>
      <c r="D305" s="233"/>
      <c r="E305" s="233"/>
      <c r="F305" s="233"/>
      <c r="G305" s="233"/>
      <c r="H305" s="233"/>
      <c r="I305" s="233"/>
      <c r="J305" s="233"/>
      <c r="K305" s="233"/>
      <c r="L305" s="233"/>
      <c r="M305" s="233"/>
      <c r="N305" s="233"/>
      <c r="O305" s="233"/>
      <c r="P305" s="234"/>
      <c r="S305"/>
      <c r="T305"/>
      <c r="U305" s="75"/>
    </row>
    <row r="306" spans="2:21">
      <c r="B306" s="232"/>
      <c r="C306" s="233"/>
      <c r="D306" s="233"/>
      <c r="E306" s="233"/>
      <c r="F306" s="233"/>
      <c r="G306" s="233"/>
      <c r="H306" s="233"/>
      <c r="I306" s="233"/>
      <c r="J306" s="233"/>
      <c r="K306" s="233"/>
      <c r="L306" s="233"/>
      <c r="M306" s="233"/>
      <c r="N306" s="233"/>
      <c r="O306" s="233"/>
      <c r="P306" s="234"/>
      <c r="S306"/>
      <c r="T306"/>
      <c r="U306" s="75"/>
    </row>
    <row r="307" spans="2:21">
      <c r="B307" s="232"/>
      <c r="C307" s="233"/>
      <c r="D307" s="233"/>
      <c r="E307" s="233"/>
      <c r="F307" s="233"/>
      <c r="G307" s="233"/>
      <c r="H307" s="233"/>
      <c r="I307" s="233"/>
      <c r="J307" s="233"/>
      <c r="K307" s="233"/>
      <c r="L307" s="233"/>
      <c r="M307" s="233"/>
      <c r="N307" s="233"/>
      <c r="O307" s="233"/>
      <c r="P307" s="234"/>
      <c r="S307"/>
      <c r="T307"/>
      <c r="U307" s="75"/>
    </row>
    <row r="308" spans="2:21">
      <c r="B308" s="232"/>
      <c r="C308" s="233"/>
      <c r="D308" s="233"/>
      <c r="E308" s="233"/>
      <c r="F308" s="233"/>
      <c r="G308" s="233"/>
      <c r="H308" s="233"/>
      <c r="I308" s="233"/>
      <c r="J308" s="233"/>
      <c r="K308" s="233"/>
      <c r="L308" s="233"/>
      <c r="M308" s="233"/>
      <c r="N308" s="233"/>
      <c r="O308" s="233"/>
      <c r="P308" s="234"/>
      <c r="S308"/>
      <c r="T308"/>
      <c r="U308" s="75"/>
    </row>
    <row r="309" spans="2:21">
      <c r="B309" s="232"/>
      <c r="C309" s="233"/>
      <c r="D309" s="233"/>
      <c r="E309" s="233"/>
      <c r="F309" s="233"/>
      <c r="G309" s="233"/>
      <c r="H309" s="233"/>
      <c r="I309" s="233"/>
      <c r="J309" s="233"/>
      <c r="K309" s="233"/>
      <c r="L309" s="233"/>
      <c r="M309" s="233"/>
      <c r="N309" s="233"/>
      <c r="O309" s="233"/>
      <c r="P309" s="234"/>
      <c r="S309"/>
      <c r="T309"/>
      <c r="U309" s="75"/>
    </row>
    <row r="310" spans="2:21">
      <c r="B310" s="232"/>
      <c r="C310" s="233"/>
      <c r="D310" s="233"/>
      <c r="E310" s="233"/>
      <c r="F310" s="233"/>
      <c r="G310" s="233"/>
      <c r="H310" s="233"/>
      <c r="I310" s="233"/>
      <c r="J310" s="233"/>
      <c r="K310" s="233"/>
      <c r="L310" s="233"/>
      <c r="M310" s="233"/>
      <c r="N310" s="233"/>
      <c r="O310" s="233"/>
      <c r="P310" s="234"/>
      <c r="S310"/>
      <c r="T310"/>
      <c r="U310" s="75"/>
    </row>
    <row r="311" spans="2:21" ht="13.15" customHeight="1">
      <c r="B311" s="235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M311" s="236"/>
      <c r="N311" s="236"/>
      <c r="O311" s="236"/>
      <c r="P311" s="237"/>
      <c r="S311"/>
      <c r="T311"/>
      <c r="U311" s="75"/>
    </row>
    <row r="312" spans="2:21">
      <c r="B312" s="6"/>
      <c r="C312" s="6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S312"/>
      <c r="T312"/>
      <c r="U312" s="75"/>
    </row>
    <row r="313" spans="2:21">
      <c r="B313" s="6"/>
      <c r="C313" s="6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S313"/>
      <c r="T313"/>
      <c r="U313" s="75"/>
    </row>
    <row r="314" spans="2:21">
      <c r="B314" s="246" t="s">
        <v>223</v>
      </c>
      <c r="C314" s="246"/>
      <c r="D314" s="246"/>
      <c r="E314" s="246"/>
      <c r="F314" s="246"/>
      <c r="G314" s="246"/>
      <c r="H314" s="246"/>
      <c r="I314" s="246"/>
      <c r="J314" s="246"/>
      <c r="K314" s="246"/>
      <c r="L314" s="246"/>
      <c r="M314" s="246"/>
      <c r="N314" s="72"/>
      <c r="S314"/>
      <c r="T314"/>
      <c r="U314" s="75"/>
    </row>
    <row r="315" spans="2:21">
      <c r="B315" s="6"/>
      <c r="C315" s="6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S315"/>
      <c r="T315"/>
      <c r="U315" s="75"/>
    </row>
    <row r="316" spans="2:21" ht="33" customHeight="1">
      <c r="B316" s="6"/>
      <c r="C316" s="6"/>
      <c r="D316" s="300" t="s">
        <v>84</v>
      </c>
      <c r="E316" s="300"/>
      <c r="F316" s="300" t="s">
        <v>81</v>
      </c>
      <c r="G316" s="300"/>
      <c r="H316" s="300" t="s">
        <v>75</v>
      </c>
      <c r="I316" s="300"/>
      <c r="J316" s="301" t="s">
        <v>82</v>
      </c>
      <c r="K316" s="301"/>
      <c r="L316" s="300" t="s">
        <v>212</v>
      </c>
      <c r="M316" s="300"/>
      <c r="N316" s="300" t="s">
        <v>71</v>
      </c>
      <c r="O316" s="300"/>
      <c r="P316" s="300"/>
      <c r="S316"/>
      <c r="T316"/>
      <c r="U316" s="75"/>
    </row>
    <row r="317" spans="2:21" s="150" customFormat="1" ht="120" customHeight="1">
      <c r="B317" s="250" t="s">
        <v>72</v>
      </c>
      <c r="C317" s="251"/>
      <c r="D317" s="252"/>
      <c r="E317" s="252"/>
      <c r="F317" s="252"/>
      <c r="G317" s="252"/>
      <c r="H317" s="252"/>
      <c r="I317" s="252"/>
      <c r="J317" s="252"/>
      <c r="K317" s="252"/>
      <c r="L317" s="252"/>
      <c r="M317" s="252"/>
      <c r="N317" s="252"/>
      <c r="O317" s="252"/>
      <c r="P317" s="252"/>
      <c r="U317" s="151"/>
    </row>
    <row r="318" spans="2:21" s="150" customFormat="1" ht="120" customHeight="1">
      <c r="B318" s="250" t="s">
        <v>213</v>
      </c>
      <c r="C318" s="251"/>
      <c r="D318" s="252"/>
      <c r="E318" s="252"/>
      <c r="F318" s="252"/>
      <c r="G318" s="252"/>
      <c r="H318" s="252"/>
      <c r="I318" s="252"/>
      <c r="J318" s="252"/>
      <c r="K318" s="252"/>
      <c r="L318" s="252"/>
      <c r="M318" s="252"/>
      <c r="N318" s="252"/>
      <c r="O318" s="252"/>
      <c r="P318" s="252"/>
      <c r="U318" s="151"/>
    </row>
    <row r="319" spans="2:21">
      <c r="B319" s="6"/>
      <c r="C319" s="6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S319"/>
      <c r="T319"/>
      <c r="U319" s="75"/>
    </row>
    <row r="320" spans="2:21">
      <c r="B320" s="6"/>
      <c r="C320" s="6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S320"/>
      <c r="T320"/>
      <c r="U320" s="75"/>
    </row>
    <row r="321" spans="2:21">
      <c r="B321" s="3" t="s">
        <v>224</v>
      </c>
      <c r="C321" s="6"/>
      <c r="E321" s="3"/>
      <c r="F321" s="3"/>
      <c r="G321" s="3"/>
      <c r="H321" s="3"/>
      <c r="I321" s="3"/>
      <c r="J321" s="3"/>
      <c r="K321" s="3"/>
      <c r="L321" s="3"/>
      <c r="M321" s="3"/>
      <c r="N321" s="3"/>
      <c r="S321"/>
      <c r="T321"/>
      <c r="U321" s="75"/>
    </row>
    <row r="322" spans="2:21">
      <c r="B322" s="6"/>
      <c r="C322" s="6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S322"/>
      <c r="T322"/>
      <c r="U322" s="75"/>
    </row>
    <row r="323" spans="2:21">
      <c r="B323" s="229"/>
      <c r="C323" s="230"/>
      <c r="D323" s="230"/>
      <c r="E323" s="230"/>
      <c r="F323" s="230"/>
      <c r="G323" s="230"/>
      <c r="H323" s="230"/>
      <c r="I323" s="230"/>
      <c r="J323" s="230"/>
      <c r="K323" s="230"/>
      <c r="L323" s="230"/>
      <c r="M323" s="230"/>
      <c r="N323" s="230"/>
      <c r="O323" s="230"/>
      <c r="P323" s="231"/>
      <c r="S323"/>
      <c r="T323"/>
      <c r="U323" s="75"/>
    </row>
    <row r="324" spans="2:21">
      <c r="B324" s="232"/>
      <c r="C324" s="233"/>
      <c r="D324" s="233"/>
      <c r="E324" s="233"/>
      <c r="F324" s="233"/>
      <c r="G324" s="233"/>
      <c r="H324" s="233"/>
      <c r="I324" s="233"/>
      <c r="J324" s="233"/>
      <c r="K324" s="233"/>
      <c r="L324" s="233"/>
      <c r="M324" s="233"/>
      <c r="N324" s="233"/>
      <c r="O324" s="233"/>
      <c r="P324" s="234"/>
      <c r="S324"/>
      <c r="T324"/>
      <c r="U324" s="75"/>
    </row>
    <row r="325" spans="2:21">
      <c r="B325" s="232"/>
      <c r="C325" s="233"/>
      <c r="D325" s="233"/>
      <c r="E325" s="233"/>
      <c r="F325" s="233"/>
      <c r="G325" s="233"/>
      <c r="H325" s="233"/>
      <c r="I325" s="233"/>
      <c r="J325" s="233"/>
      <c r="K325" s="233"/>
      <c r="L325" s="233"/>
      <c r="M325" s="233"/>
      <c r="N325" s="233"/>
      <c r="O325" s="233"/>
      <c r="P325" s="234"/>
      <c r="S325"/>
      <c r="T325"/>
      <c r="U325" s="75"/>
    </row>
    <row r="326" spans="2:21">
      <c r="B326" s="232"/>
      <c r="C326" s="233"/>
      <c r="D326" s="233"/>
      <c r="E326" s="233"/>
      <c r="F326" s="233"/>
      <c r="G326" s="233"/>
      <c r="H326" s="233"/>
      <c r="I326" s="233"/>
      <c r="J326" s="233"/>
      <c r="K326" s="233"/>
      <c r="L326" s="233"/>
      <c r="M326" s="233"/>
      <c r="N326" s="233"/>
      <c r="O326" s="233"/>
      <c r="P326" s="234"/>
      <c r="S326"/>
      <c r="T326"/>
      <c r="U326" s="75"/>
    </row>
    <row r="327" spans="2:21">
      <c r="B327" s="232"/>
      <c r="C327" s="233"/>
      <c r="D327" s="233"/>
      <c r="E327" s="233"/>
      <c r="F327" s="233"/>
      <c r="G327" s="233"/>
      <c r="H327" s="233"/>
      <c r="I327" s="233"/>
      <c r="J327" s="233"/>
      <c r="K327" s="233"/>
      <c r="L327" s="233"/>
      <c r="M327" s="233"/>
      <c r="N327" s="233"/>
      <c r="O327" s="233"/>
      <c r="P327" s="234"/>
      <c r="S327"/>
      <c r="T327"/>
      <c r="U327" s="75"/>
    </row>
    <row r="328" spans="2:21">
      <c r="B328" s="232"/>
      <c r="C328" s="233"/>
      <c r="D328" s="233"/>
      <c r="E328" s="233"/>
      <c r="F328" s="233"/>
      <c r="G328" s="233"/>
      <c r="H328" s="233"/>
      <c r="I328" s="233"/>
      <c r="J328" s="233"/>
      <c r="K328" s="233"/>
      <c r="L328" s="233"/>
      <c r="M328" s="233"/>
      <c r="N328" s="233"/>
      <c r="O328" s="233"/>
      <c r="P328" s="234"/>
      <c r="S328"/>
      <c r="T328"/>
      <c r="U328" s="75"/>
    </row>
    <row r="329" spans="2:21">
      <c r="B329" s="232"/>
      <c r="C329" s="233"/>
      <c r="D329" s="233"/>
      <c r="E329" s="233"/>
      <c r="F329" s="233"/>
      <c r="G329" s="233"/>
      <c r="H329" s="233"/>
      <c r="I329" s="233"/>
      <c r="J329" s="233"/>
      <c r="K329" s="233"/>
      <c r="L329" s="233"/>
      <c r="M329" s="233"/>
      <c r="N329" s="233"/>
      <c r="O329" s="233"/>
      <c r="P329" s="234"/>
      <c r="S329"/>
      <c r="T329"/>
      <c r="U329" s="75"/>
    </row>
    <row r="330" spans="2:21">
      <c r="B330" s="232"/>
      <c r="C330" s="233"/>
      <c r="D330" s="233"/>
      <c r="E330" s="233"/>
      <c r="F330" s="233"/>
      <c r="G330" s="233"/>
      <c r="H330" s="233"/>
      <c r="I330" s="233"/>
      <c r="J330" s="233"/>
      <c r="K330" s="233"/>
      <c r="L330" s="233"/>
      <c r="M330" s="233"/>
      <c r="N330" s="233"/>
      <c r="O330" s="233"/>
      <c r="P330" s="234"/>
      <c r="S330"/>
      <c r="T330"/>
      <c r="U330" s="75"/>
    </row>
    <row r="331" spans="2:21">
      <c r="B331" s="232"/>
      <c r="C331" s="233"/>
      <c r="D331" s="233"/>
      <c r="E331" s="233"/>
      <c r="F331" s="233"/>
      <c r="G331" s="233"/>
      <c r="H331" s="233"/>
      <c r="I331" s="233"/>
      <c r="J331" s="233"/>
      <c r="K331" s="233"/>
      <c r="L331" s="233"/>
      <c r="M331" s="233"/>
      <c r="N331" s="233"/>
      <c r="O331" s="233"/>
      <c r="P331" s="234"/>
      <c r="S331"/>
      <c r="T331"/>
      <c r="U331" s="75"/>
    </row>
    <row r="332" spans="2:21">
      <c r="B332" s="232"/>
      <c r="C332" s="233"/>
      <c r="D332" s="233"/>
      <c r="E332" s="233"/>
      <c r="F332" s="233"/>
      <c r="G332" s="233"/>
      <c r="H332" s="233"/>
      <c r="I332" s="233"/>
      <c r="J332" s="233"/>
      <c r="K332" s="233"/>
      <c r="L332" s="233"/>
      <c r="M332" s="233"/>
      <c r="N332" s="233"/>
      <c r="O332" s="233"/>
      <c r="P332" s="234"/>
      <c r="S332"/>
      <c r="T332"/>
      <c r="U332" s="75"/>
    </row>
    <row r="333" spans="2:21">
      <c r="B333" s="232"/>
      <c r="C333" s="233"/>
      <c r="D333" s="233"/>
      <c r="E333" s="233"/>
      <c r="F333" s="233"/>
      <c r="G333" s="233"/>
      <c r="H333" s="233"/>
      <c r="I333" s="233"/>
      <c r="J333" s="233"/>
      <c r="K333" s="233"/>
      <c r="L333" s="233"/>
      <c r="M333" s="233"/>
      <c r="N333" s="233"/>
      <c r="O333" s="233"/>
      <c r="P333" s="234"/>
      <c r="S333"/>
      <c r="T333"/>
      <c r="U333" s="75"/>
    </row>
    <row r="334" spans="2:21">
      <c r="B334" s="232"/>
      <c r="C334" s="233"/>
      <c r="D334" s="233"/>
      <c r="E334" s="233"/>
      <c r="F334" s="233"/>
      <c r="G334" s="233"/>
      <c r="H334" s="233"/>
      <c r="I334" s="233"/>
      <c r="J334" s="233"/>
      <c r="K334" s="233"/>
      <c r="L334" s="233"/>
      <c r="M334" s="233"/>
      <c r="N334" s="233"/>
      <c r="O334" s="233"/>
      <c r="P334" s="234"/>
      <c r="S334"/>
      <c r="T334"/>
      <c r="U334" s="75"/>
    </row>
    <row r="335" spans="2:21">
      <c r="B335" s="232"/>
      <c r="C335" s="233"/>
      <c r="D335" s="233"/>
      <c r="E335" s="233"/>
      <c r="F335" s="233"/>
      <c r="G335" s="233"/>
      <c r="H335" s="233"/>
      <c r="I335" s="233"/>
      <c r="J335" s="233"/>
      <c r="K335" s="233"/>
      <c r="L335" s="233"/>
      <c r="M335" s="233"/>
      <c r="N335" s="233"/>
      <c r="O335" s="233"/>
      <c r="P335" s="234"/>
      <c r="S335"/>
      <c r="T335"/>
      <c r="U335" s="75"/>
    </row>
    <row r="336" spans="2:21">
      <c r="B336" s="232"/>
      <c r="C336" s="233"/>
      <c r="D336" s="233"/>
      <c r="E336" s="233"/>
      <c r="F336" s="233"/>
      <c r="G336" s="233"/>
      <c r="H336" s="233"/>
      <c r="I336" s="233"/>
      <c r="J336" s="233"/>
      <c r="K336" s="233"/>
      <c r="L336" s="233"/>
      <c r="M336" s="233"/>
      <c r="N336" s="233"/>
      <c r="O336" s="233"/>
      <c r="P336" s="234"/>
      <c r="S336"/>
      <c r="T336"/>
      <c r="U336" s="75"/>
    </row>
    <row r="337" spans="2:21">
      <c r="B337" s="232"/>
      <c r="C337" s="233"/>
      <c r="D337" s="233"/>
      <c r="E337" s="233"/>
      <c r="F337" s="233"/>
      <c r="G337" s="233"/>
      <c r="H337" s="233"/>
      <c r="I337" s="233"/>
      <c r="J337" s="233"/>
      <c r="K337" s="233"/>
      <c r="L337" s="233"/>
      <c r="M337" s="233"/>
      <c r="N337" s="233"/>
      <c r="O337" s="233"/>
      <c r="P337" s="234"/>
      <c r="S337"/>
      <c r="T337"/>
      <c r="U337" s="75"/>
    </row>
    <row r="338" spans="2:21">
      <c r="B338" s="232"/>
      <c r="C338" s="233"/>
      <c r="D338" s="233"/>
      <c r="E338" s="233"/>
      <c r="F338" s="233"/>
      <c r="G338" s="233"/>
      <c r="H338" s="233"/>
      <c r="I338" s="233"/>
      <c r="J338" s="233"/>
      <c r="K338" s="233"/>
      <c r="L338" s="233"/>
      <c r="M338" s="233"/>
      <c r="N338" s="233"/>
      <c r="O338" s="233"/>
      <c r="P338" s="234"/>
      <c r="S338"/>
      <c r="T338"/>
      <c r="U338" s="75"/>
    </row>
    <row r="339" spans="2:21">
      <c r="B339" s="232"/>
      <c r="C339" s="233"/>
      <c r="D339" s="233"/>
      <c r="E339" s="233"/>
      <c r="F339" s="233"/>
      <c r="G339" s="233"/>
      <c r="H339" s="233"/>
      <c r="I339" s="233"/>
      <c r="J339" s="233"/>
      <c r="K339" s="233"/>
      <c r="L339" s="233"/>
      <c r="M339" s="233"/>
      <c r="N339" s="233"/>
      <c r="O339" s="233"/>
      <c r="P339" s="234"/>
      <c r="S339"/>
      <c r="T339"/>
      <c r="U339" s="75"/>
    </row>
    <row r="340" spans="2:21">
      <c r="B340" s="232"/>
      <c r="C340" s="233"/>
      <c r="D340" s="233"/>
      <c r="E340" s="233"/>
      <c r="F340" s="233"/>
      <c r="G340" s="233"/>
      <c r="H340" s="233"/>
      <c r="I340" s="233"/>
      <c r="J340" s="233"/>
      <c r="K340" s="233"/>
      <c r="L340" s="233"/>
      <c r="M340" s="233"/>
      <c r="N340" s="233"/>
      <c r="O340" s="233"/>
      <c r="P340" s="234"/>
      <c r="S340"/>
      <c r="T340"/>
      <c r="U340" s="75"/>
    </row>
    <row r="341" spans="2:21">
      <c r="B341" s="232"/>
      <c r="C341" s="233"/>
      <c r="D341" s="233"/>
      <c r="E341" s="233"/>
      <c r="F341" s="233"/>
      <c r="G341" s="233"/>
      <c r="H341" s="233"/>
      <c r="I341" s="233"/>
      <c r="J341" s="233"/>
      <c r="K341" s="233"/>
      <c r="L341" s="233"/>
      <c r="M341" s="233"/>
      <c r="N341" s="233"/>
      <c r="O341" s="233"/>
      <c r="P341" s="234"/>
      <c r="S341"/>
      <c r="T341"/>
      <c r="U341" s="75"/>
    </row>
    <row r="342" spans="2:21">
      <c r="B342" s="232"/>
      <c r="C342" s="233"/>
      <c r="D342" s="233"/>
      <c r="E342" s="233"/>
      <c r="F342" s="233"/>
      <c r="G342" s="233"/>
      <c r="H342" s="233"/>
      <c r="I342" s="233"/>
      <c r="J342" s="233"/>
      <c r="K342" s="233"/>
      <c r="L342" s="233"/>
      <c r="M342" s="233"/>
      <c r="N342" s="233"/>
      <c r="O342" s="233"/>
      <c r="P342" s="234"/>
      <c r="S342"/>
      <c r="T342"/>
      <c r="U342" s="75"/>
    </row>
    <row r="343" spans="2:21">
      <c r="B343" s="232"/>
      <c r="C343" s="233"/>
      <c r="D343" s="233"/>
      <c r="E343" s="233"/>
      <c r="F343" s="233"/>
      <c r="G343" s="233"/>
      <c r="H343" s="233"/>
      <c r="I343" s="233"/>
      <c r="J343" s="233"/>
      <c r="K343" s="233"/>
      <c r="L343" s="233"/>
      <c r="M343" s="233"/>
      <c r="N343" s="233"/>
      <c r="O343" s="233"/>
      <c r="P343" s="234"/>
      <c r="S343"/>
      <c r="T343"/>
      <c r="U343" s="75"/>
    </row>
    <row r="344" spans="2:21">
      <c r="B344" s="232"/>
      <c r="C344" s="233"/>
      <c r="D344" s="233"/>
      <c r="E344" s="233"/>
      <c r="F344" s="233"/>
      <c r="G344" s="233"/>
      <c r="H344" s="233"/>
      <c r="I344" s="233"/>
      <c r="J344" s="233"/>
      <c r="K344" s="233"/>
      <c r="L344" s="233"/>
      <c r="M344" s="233"/>
      <c r="N344" s="233"/>
      <c r="O344" s="233"/>
      <c r="P344" s="234"/>
      <c r="S344"/>
      <c r="T344"/>
      <c r="U344" s="75"/>
    </row>
    <row r="345" spans="2:21">
      <c r="B345" s="232"/>
      <c r="C345" s="233"/>
      <c r="D345" s="233"/>
      <c r="E345" s="233"/>
      <c r="F345" s="233"/>
      <c r="G345" s="233"/>
      <c r="H345" s="233"/>
      <c r="I345" s="233"/>
      <c r="J345" s="233"/>
      <c r="K345" s="233"/>
      <c r="L345" s="233"/>
      <c r="M345" s="233"/>
      <c r="N345" s="233"/>
      <c r="O345" s="233"/>
      <c r="P345" s="234"/>
      <c r="S345"/>
      <c r="T345"/>
      <c r="U345" s="75"/>
    </row>
    <row r="346" spans="2:21" ht="13.15" customHeight="1">
      <c r="B346" s="235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6"/>
      <c r="N346" s="236"/>
      <c r="O346" s="236"/>
      <c r="P346" s="237"/>
      <c r="S346"/>
      <c r="T346"/>
      <c r="U346" s="75"/>
    </row>
    <row r="347" spans="2:21">
      <c r="B347" s="6"/>
      <c r="C347" s="6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S347"/>
      <c r="T347"/>
      <c r="U347" s="75"/>
    </row>
    <row r="348" spans="2:21">
      <c r="B348" s="6"/>
      <c r="C348" s="6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S348"/>
      <c r="T348"/>
      <c r="U348" s="75"/>
    </row>
    <row r="349" spans="2:21">
      <c r="B349" s="4"/>
      <c r="C349" s="4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S349"/>
      <c r="T349"/>
      <c r="U349" s="75"/>
    </row>
    <row r="350" spans="2:21" ht="14.45" customHeight="1">
      <c r="B350" s="246" t="s">
        <v>225</v>
      </c>
      <c r="C350" s="246"/>
      <c r="D350" s="246"/>
      <c r="E350" s="246"/>
      <c r="F350" s="246"/>
      <c r="G350" s="246"/>
      <c r="H350" s="246"/>
      <c r="I350" s="246"/>
      <c r="J350" s="246"/>
      <c r="K350" s="246"/>
      <c r="L350" s="246"/>
      <c r="M350" s="246"/>
      <c r="N350" s="72"/>
      <c r="S350"/>
      <c r="T350"/>
      <c r="U350" s="75"/>
    </row>
    <row r="351" spans="2:21"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S351"/>
      <c r="T351"/>
      <c r="U351" s="75"/>
    </row>
    <row r="352" spans="2:21" ht="14.45" customHeight="1">
      <c r="B352" s="246" t="s">
        <v>226</v>
      </c>
      <c r="C352" s="246"/>
      <c r="D352" s="246"/>
      <c r="E352" s="246"/>
      <c r="F352" s="246"/>
      <c r="G352" s="246"/>
      <c r="H352" s="246"/>
      <c r="I352" s="246"/>
      <c r="J352" s="246"/>
      <c r="K352" s="246"/>
      <c r="L352" s="246"/>
      <c r="M352" s="246"/>
      <c r="N352" s="72"/>
      <c r="S352"/>
      <c r="T352"/>
      <c r="U352" s="75"/>
    </row>
    <row r="353" spans="2:21">
      <c r="B353" s="1"/>
      <c r="C353" s="1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S353"/>
      <c r="T353"/>
      <c r="U353" s="75"/>
    </row>
    <row r="354" spans="2:21">
      <c r="B354" s="3" t="s">
        <v>224</v>
      </c>
      <c r="C354" s="6"/>
      <c r="E354" s="3"/>
      <c r="F354" s="3"/>
      <c r="G354" s="3"/>
      <c r="H354" s="3"/>
      <c r="I354" s="3"/>
      <c r="J354" s="3"/>
      <c r="K354" s="3"/>
      <c r="L354" s="3"/>
      <c r="M354" s="3"/>
      <c r="N354" s="3"/>
      <c r="S354"/>
      <c r="T354"/>
      <c r="U354" s="75"/>
    </row>
    <row r="355" spans="2:21">
      <c r="B355" s="6"/>
      <c r="C355" s="6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S355"/>
      <c r="T355"/>
      <c r="U355" s="75"/>
    </row>
    <row r="356" spans="2:21">
      <c r="B356" s="229"/>
      <c r="C356" s="230"/>
      <c r="D356" s="230"/>
      <c r="E356" s="230"/>
      <c r="F356" s="230"/>
      <c r="G356" s="230"/>
      <c r="H356" s="230"/>
      <c r="I356" s="230"/>
      <c r="J356" s="230"/>
      <c r="K356" s="230"/>
      <c r="L356" s="230"/>
      <c r="M356" s="230"/>
      <c r="N356" s="230"/>
      <c r="O356" s="230"/>
      <c r="P356" s="231"/>
      <c r="S356"/>
      <c r="T356"/>
      <c r="U356" s="75"/>
    </row>
    <row r="357" spans="2:21">
      <c r="B357" s="232"/>
      <c r="C357" s="233"/>
      <c r="D357" s="233"/>
      <c r="E357" s="233"/>
      <c r="F357" s="233"/>
      <c r="G357" s="233"/>
      <c r="H357" s="233"/>
      <c r="I357" s="233"/>
      <c r="J357" s="233"/>
      <c r="K357" s="233"/>
      <c r="L357" s="233"/>
      <c r="M357" s="233"/>
      <c r="N357" s="233"/>
      <c r="O357" s="233"/>
      <c r="P357" s="234"/>
      <c r="S357"/>
      <c r="T357"/>
      <c r="U357" s="75"/>
    </row>
    <row r="358" spans="2:21">
      <c r="B358" s="232"/>
      <c r="C358" s="233"/>
      <c r="D358" s="233"/>
      <c r="E358" s="233"/>
      <c r="F358" s="233"/>
      <c r="G358" s="233"/>
      <c r="H358" s="233"/>
      <c r="I358" s="233"/>
      <c r="J358" s="233"/>
      <c r="K358" s="233"/>
      <c r="L358" s="233"/>
      <c r="M358" s="233"/>
      <c r="N358" s="233"/>
      <c r="O358" s="233"/>
      <c r="P358" s="234"/>
      <c r="S358"/>
      <c r="T358"/>
      <c r="U358" s="75"/>
    </row>
    <row r="359" spans="2:21">
      <c r="B359" s="232"/>
      <c r="C359" s="233"/>
      <c r="D359" s="233"/>
      <c r="E359" s="233"/>
      <c r="F359" s="233"/>
      <c r="G359" s="233"/>
      <c r="H359" s="233"/>
      <c r="I359" s="233"/>
      <c r="J359" s="233"/>
      <c r="K359" s="233"/>
      <c r="L359" s="233"/>
      <c r="M359" s="233"/>
      <c r="N359" s="233"/>
      <c r="O359" s="233"/>
      <c r="P359" s="234"/>
      <c r="S359"/>
      <c r="T359"/>
      <c r="U359" s="75"/>
    </row>
    <row r="360" spans="2:21">
      <c r="B360" s="232"/>
      <c r="C360" s="233"/>
      <c r="D360" s="233"/>
      <c r="E360" s="233"/>
      <c r="F360" s="233"/>
      <c r="G360" s="233"/>
      <c r="H360" s="233"/>
      <c r="I360" s="233"/>
      <c r="J360" s="233"/>
      <c r="K360" s="233"/>
      <c r="L360" s="233"/>
      <c r="M360" s="233"/>
      <c r="N360" s="233"/>
      <c r="O360" s="233"/>
      <c r="P360" s="234"/>
      <c r="S360"/>
      <c r="T360"/>
      <c r="U360" s="75"/>
    </row>
    <row r="361" spans="2:21">
      <c r="B361" s="232"/>
      <c r="C361" s="233"/>
      <c r="D361" s="233"/>
      <c r="E361" s="233"/>
      <c r="F361" s="233"/>
      <c r="G361" s="233"/>
      <c r="H361" s="233"/>
      <c r="I361" s="233"/>
      <c r="J361" s="233"/>
      <c r="K361" s="233"/>
      <c r="L361" s="233"/>
      <c r="M361" s="233"/>
      <c r="N361" s="233"/>
      <c r="O361" s="233"/>
      <c r="P361" s="234"/>
      <c r="S361"/>
      <c r="T361"/>
      <c r="U361" s="75"/>
    </row>
    <row r="362" spans="2:21">
      <c r="B362" s="232"/>
      <c r="C362" s="233"/>
      <c r="D362" s="233"/>
      <c r="E362" s="233"/>
      <c r="F362" s="233"/>
      <c r="G362" s="233"/>
      <c r="H362" s="233"/>
      <c r="I362" s="233"/>
      <c r="J362" s="233"/>
      <c r="K362" s="233"/>
      <c r="L362" s="233"/>
      <c r="M362" s="233"/>
      <c r="N362" s="233"/>
      <c r="O362" s="233"/>
      <c r="P362" s="234"/>
      <c r="S362"/>
      <c r="T362"/>
      <c r="U362" s="75"/>
    </row>
    <row r="363" spans="2:21">
      <c r="B363" s="232"/>
      <c r="C363" s="233"/>
      <c r="D363" s="233"/>
      <c r="E363" s="233"/>
      <c r="F363" s="233"/>
      <c r="G363" s="233"/>
      <c r="H363" s="233"/>
      <c r="I363" s="233"/>
      <c r="J363" s="233"/>
      <c r="K363" s="233"/>
      <c r="L363" s="233"/>
      <c r="M363" s="233"/>
      <c r="N363" s="233"/>
      <c r="O363" s="233"/>
      <c r="P363" s="234"/>
      <c r="S363"/>
      <c r="T363"/>
      <c r="U363" s="75"/>
    </row>
    <row r="364" spans="2:21">
      <c r="B364" s="232"/>
      <c r="C364" s="233"/>
      <c r="D364" s="233"/>
      <c r="E364" s="233"/>
      <c r="F364" s="233"/>
      <c r="G364" s="233"/>
      <c r="H364" s="233"/>
      <c r="I364" s="233"/>
      <c r="J364" s="233"/>
      <c r="K364" s="233"/>
      <c r="L364" s="233"/>
      <c r="M364" s="233"/>
      <c r="N364" s="233"/>
      <c r="O364" s="233"/>
      <c r="P364" s="234"/>
      <c r="S364"/>
      <c r="T364"/>
      <c r="U364" s="75"/>
    </row>
    <row r="365" spans="2:21">
      <c r="B365" s="232"/>
      <c r="C365" s="233"/>
      <c r="D365" s="233"/>
      <c r="E365" s="233"/>
      <c r="F365" s="233"/>
      <c r="G365" s="233"/>
      <c r="H365" s="233"/>
      <c r="I365" s="233"/>
      <c r="J365" s="233"/>
      <c r="K365" s="233"/>
      <c r="L365" s="233"/>
      <c r="M365" s="233"/>
      <c r="N365" s="233"/>
      <c r="O365" s="233"/>
      <c r="P365" s="234"/>
      <c r="S365"/>
      <c r="T365"/>
      <c r="U365" s="75"/>
    </row>
    <row r="366" spans="2:21">
      <c r="B366" s="232"/>
      <c r="C366" s="233"/>
      <c r="D366" s="233"/>
      <c r="E366" s="233"/>
      <c r="F366" s="233"/>
      <c r="G366" s="233"/>
      <c r="H366" s="233"/>
      <c r="I366" s="233"/>
      <c r="J366" s="233"/>
      <c r="K366" s="233"/>
      <c r="L366" s="233"/>
      <c r="M366" s="233"/>
      <c r="N366" s="233"/>
      <c r="O366" s="233"/>
      <c r="P366" s="234"/>
      <c r="S366"/>
      <c r="T366"/>
      <c r="U366" s="75"/>
    </row>
    <row r="367" spans="2:21">
      <c r="B367" s="232"/>
      <c r="C367" s="233"/>
      <c r="D367" s="233"/>
      <c r="E367" s="233"/>
      <c r="F367" s="233"/>
      <c r="G367" s="233"/>
      <c r="H367" s="233"/>
      <c r="I367" s="233"/>
      <c r="J367" s="233"/>
      <c r="K367" s="233"/>
      <c r="L367" s="233"/>
      <c r="M367" s="233"/>
      <c r="N367" s="233"/>
      <c r="O367" s="233"/>
      <c r="P367" s="234"/>
      <c r="S367"/>
      <c r="T367"/>
      <c r="U367" s="75"/>
    </row>
    <row r="368" spans="2:21">
      <c r="B368" s="232"/>
      <c r="C368" s="233"/>
      <c r="D368" s="233"/>
      <c r="E368" s="233"/>
      <c r="F368" s="233"/>
      <c r="G368" s="233"/>
      <c r="H368" s="233"/>
      <c r="I368" s="233"/>
      <c r="J368" s="233"/>
      <c r="K368" s="233"/>
      <c r="L368" s="233"/>
      <c r="M368" s="233"/>
      <c r="N368" s="233"/>
      <c r="O368" s="233"/>
      <c r="P368" s="234"/>
      <c r="S368"/>
      <c r="T368"/>
      <c r="U368" s="75"/>
    </row>
    <row r="369" spans="2:21">
      <c r="B369" s="232"/>
      <c r="C369" s="233"/>
      <c r="D369" s="233"/>
      <c r="E369" s="233"/>
      <c r="F369" s="233"/>
      <c r="G369" s="233"/>
      <c r="H369" s="233"/>
      <c r="I369" s="233"/>
      <c r="J369" s="233"/>
      <c r="K369" s="233"/>
      <c r="L369" s="233"/>
      <c r="M369" s="233"/>
      <c r="N369" s="233"/>
      <c r="O369" s="233"/>
      <c r="P369" s="234"/>
      <c r="S369"/>
      <c r="T369"/>
      <c r="U369" s="75"/>
    </row>
    <row r="370" spans="2:21">
      <c r="B370" s="232"/>
      <c r="C370" s="233"/>
      <c r="D370" s="233"/>
      <c r="E370" s="233"/>
      <c r="F370" s="233"/>
      <c r="G370" s="233"/>
      <c r="H370" s="233"/>
      <c r="I370" s="233"/>
      <c r="J370" s="233"/>
      <c r="K370" s="233"/>
      <c r="L370" s="233"/>
      <c r="M370" s="233"/>
      <c r="N370" s="233"/>
      <c r="O370" s="233"/>
      <c r="P370" s="234"/>
      <c r="S370"/>
      <c r="T370"/>
      <c r="U370" s="75"/>
    </row>
    <row r="371" spans="2:21">
      <c r="B371" s="232"/>
      <c r="C371" s="233"/>
      <c r="D371" s="233"/>
      <c r="E371" s="233"/>
      <c r="F371" s="233"/>
      <c r="G371" s="233"/>
      <c r="H371" s="233"/>
      <c r="I371" s="233"/>
      <c r="J371" s="233"/>
      <c r="K371" s="233"/>
      <c r="L371" s="233"/>
      <c r="M371" s="233"/>
      <c r="N371" s="233"/>
      <c r="O371" s="233"/>
      <c r="P371" s="234"/>
      <c r="S371"/>
      <c r="T371"/>
      <c r="U371" s="75"/>
    </row>
    <row r="372" spans="2:21">
      <c r="B372" s="232"/>
      <c r="C372" s="233"/>
      <c r="D372" s="233"/>
      <c r="E372" s="233"/>
      <c r="F372" s="233"/>
      <c r="G372" s="233"/>
      <c r="H372" s="233"/>
      <c r="I372" s="233"/>
      <c r="J372" s="233"/>
      <c r="K372" s="233"/>
      <c r="L372" s="233"/>
      <c r="M372" s="233"/>
      <c r="N372" s="233"/>
      <c r="O372" s="233"/>
      <c r="P372" s="234"/>
      <c r="S372"/>
      <c r="T372"/>
      <c r="U372" s="75"/>
    </row>
    <row r="373" spans="2:21">
      <c r="B373" s="232"/>
      <c r="C373" s="233"/>
      <c r="D373" s="233"/>
      <c r="E373" s="233"/>
      <c r="F373" s="233"/>
      <c r="G373" s="233"/>
      <c r="H373" s="233"/>
      <c r="I373" s="233"/>
      <c r="J373" s="233"/>
      <c r="K373" s="233"/>
      <c r="L373" s="233"/>
      <c r="M373" s="233"/>
      <c r="N373" s="233"/>
      <c r="O373" s="233"/>
      <c r="P373" s="234"/>
      <c r="S373"/>
      <c r="T373"/>
      <c r="U373" s="75"/>
    </row>
    <row r="374" spans="2:21">
      <c r="B374" s="232"/>
      <c r="C374" s="233"/>
      <c r="D374" s="233"/>
      <c r="E374" s="233"/>
      <c r="F374" s="233"/>
      <c r="G374" s="233"/>
      <c r="H374" s="233"/>
      <c r="I374" s="233"/>
      <c r="J374" s="233"/>
      <c r="K374" s="233"/>
      <c r="L374" s="233"/>
      <c r="M374" s="233"/>
      <c r="N374" s="233"/>
      <c r="O374" s="233"/>
      <c r="P374" s="234"/>
      <c r="S374"/>
      <c r="T374"/>
      <c r="U374" s="75"/>
    </row>
    <row r="375" spans="2:21">
      <c r="B375" s="232"/>
      <c r="C375" s="233"/>
      <c r="D375" s="233"/>
      <c r="E375" s="233"/>
      <c r="F375" s="233"/>
      <c r="G375" s="233"/>
      <c r="H375" s="233"/>
      <c r="I375" s="233"/>
      <c r="J375" s="233"/>
      <c r="K375" s="233"/>
      <c r="L375" s="233"/>
      <c r="M375" s="233"/>
      <c r="N375" s="233"/>
      <c r="O375" s="233"/>
      <c r="P375" s="234"/>
      <c r="S375"/>
      <c r="T375"/>
      <c r="U375" s="75"/>
    </row>
    <row r="376" spans="2:21">
      <c r="B376" s="232"/>
      <c r="C376" s="233"/>
      <c r="D376" s="233"/>
      <c r="E376" s="233"/>
      <c r="F376" s="233"/>
      <c r="G376" s="233"/>
      <c r="H376" s="233"/>
      <c r="I376" s="233"/>
      <c r="J376" s="233"/>
      <c r="K376" s="233"/>
      <c r="L376" s="233"/>
      <c r="M376" s="233"/>
      <c r="N376" s="233"/>
      <c r="O376" s="233"/>
      <c r="P376" s="234"/>
      <c r="S376"/>
      <c r="T376"/>
      <c r="U376" s="75"/>
    </row>
    <row r="377" spans="2:21">
      <c r="B377" s="232"/>
      <c r="C377" s="233"/>
      <c r="D377" s="233"/>
      <c r="E377" s="233"/>
      <c r="F377" s="233"/>
      <c r="G377" s="233"/>
      <c r="H377" s="233"/>
      <c r="I377" s="233"/>
      <c r="J377" s="233"/>
      <c r="K377" s="233"/>
      <c r="L377" s="233"/>
      <c r="M377" s="233"/>
      <c r="N377" s="233"/>
      <c r="O377" s="233"/>
      <c r="P377" s="234"/>
      <c r="S377"/>
      <c r="T377"/>
      <c r="U377" s="75"/>
    </row>
    <row r="378" spans="2:21">
      <c r="B378" s="232"/>
      <c r="C378" s="233"/>
      <c r="D378" s="233"/>
      <c r="E378" s="233"/>
      <c r="F378" s="233"/>
      <c r="G378" s="233"/>
      <c r="H378" s="233"/>
      <c r="I378" s="233"/>
      <c r="J378" s="233"/>
      <c r="K378" s="233"/>
      <c r="L378" s="233"/>
      <c r="M378" s="233"/>
      <c r="N378" s="233"/>
      <c r="O378" s="233"/>
      <c r="P378" s="234"/>
      <c r="S378"/>
      <c r="T378"/>
      <c r="U378" s="75"/>
    </row>
    <row r="379" spans="2:21" ht="13.15" customHeight="1">
      <c r="B379" s="235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  <c r="M379" s="236"/>
      <c r="N379" s="236"/>
      <c r="O379" s="236"/>
      <c r="P379" s="237"/>
      <c r="S379"/>
      <c r="T379"/>
      <c r="U379" s="75"/>
    </row>
    <row r="380" spans="2:21">
      <c r="S380"/>
      <c r="T380"/>
      <c r="U380" s="75"/>
    </row>
    <row r="381" spans="2:21">
      <c r="S381"/>
      <c r="T381"/>
      <c r="U381" s="75"/>
    </row>
  </sheetData>
  <sheetProtection algorithmName="SHA-512" hashValue="tzua2ouz0Noz/JU1U5oQd72+WGYRkqHtOk+ANduMaJ7aBAb4Oq9B+7dYiTuhQxrIvbos4RkxTyF0GJzMECi/eQ==" saltValue="/BzhxCtw/rJEXJS5vbKJQA==" spinCount="100000" sheet="1" autoFilter="0"/>
  <protectedRanges>
    <protectedRange sqref="D8:P8 D10:E10 O10:P10 B29:P60 N12:N15 N17:N21 M11 B74:P137 L10 I10:J10 I12:I21 E12:F21 J16" name="Intervalo3"/>
    <protectedRange sqref="D10:E10 D8:P8 O10:P10 B29:P60 N12:N15 N17:N21 M11 B74:P137 L10 I10:J10 I12:I21 E12:F21 J16" name="Intervalo1"/>
    <protectedRange sqref="D8:P8 D10:E10 O10:P10 B29:P60 N12:N15 N17:N21 M11 B74:P137 L10 I10:J10 I12:I21 E12:F21 J16" name="Intervalo2"/>
    <protectedRange sqref="J166 B169:P192 B200:P223 B229:P252 B257:P280 B288:P311 N317:N318 B323:P346 B356:P379 L317:L318 H317:H318 F317:F318 D317:D318 J317:J318" name="Intervalo3_3"/>
    <protectedRange sqref="J166 B169:P192 B200:P223 B229:P252 B257:P280 B288:P311 B323:P346 B356:P379 N317:N318 L317:L318 H317:H318 F317:F318 D317:D318 J317:J318" name="Intervalo1_3"/>
    <protectedRange sqref="J166 B169:P192 B200:P223 B229:P252 B257:P280 B288:P311 N317:N318 B323:P346 B356:P379 L317:L318 H317:H318 F317:F318 D317:D318 J317:J318" name="Intervalo2_3"/>
    <protectedRange sqref="N22:O22 E22:F24 I22 O23:O24 K23:L24" name="Intervalo3_2"/>
    <protectedRange sqref="N22:O22 E22:F24 I22 O23:O24 K23:L24" name="Intervalo1_2"/>
    <protectedRange sqref="N22:O22 E22:F24 I22 O23:O24 K23:L24" name="Intervalo2_2"/>
    <protectedRange sqref="P142 P149 P146" name="Intervalo3_4"/>
    <protectedRange sqref="P142 P149 P146" name="Intervalo1_4"/>
    <protectedRange sqref="P142 P149 P146" name="Intervalo2_4"/>
    <protectedRange sqref="P141 P143 P150:P155 P147" name="Intervalo3_2_1"/>
    <protectedRange sqref="P141 P143 P150:P155 P147" name="Intervalo1_2_1"/>
    <protectedRange sqref="P141 P143 P150:P155 P147" name="Intervalo2_2_1"/>
  </protectedRanges>
  <mergeCells count="139">
    <mergeCell ref="C14:D14"/>
    <mergeCell ref="E14:M14"/>
    <mergeCell ref="N14:O14"/>
    <mergeCell ref="C19:D19"/>
    <mergeCell ref="E19:M19"/>
    <mergeCell ref="J317:K317"/>
    <mergeCell ref="L317:M317"/>
    <mergeCell ref="F318:G318"/>
    <mergeCell ref="H318:I318"/>
    <mergeCell ref="J318:K318"/>
    <mergeCell ref="L318:M318"/>
    <mergeCell ref="N317:P317"/>
    <mergeCell ref="N318:P318"/>
    <mergeCell ref="D316:E316"/>
    <mergeCell ref="F316:G316"/>
    <mergeCell ref="H316:I316"/>
    <mergeCell ref="J316:K316"/>
    <mergeCell ref="L316:M316"/>
    <mergeCell ref="N316:P316"/>
    <mergeCell ref="N18:O18"/>
    <mergeCell ref="F64:I64"/>
    <mergeCell ref="N19:O19"/>
    <mergeCell ref="C20:D20"/>
    <mergeCell ref="E20:M20"/>
    <mergeCell ref="C13:D13"/>
    <mergeCell ref="B2:E3"/>
    <mergeCell ref="F2:G3"/>
    <mergeCell ref="D8:P8"/>
    <mergeCell ref="B10:C10"/>
    <mergeCell ref="B8:C8"/>
    <mergeCell ref="M10:N10"/>
    <mergeCell ref="D10:E10"/>
    <mergeCell ref="O10:P10"/>
    <mergeCell ref="B5:P5"/>
    <mergeCell ref="G10:H10"/>
    <mergeCell ref="I10:J10"/>
    <mergeCell ref="E13:M13"/>
    <mergeCell ref="N13:O13"/>
    <mergeCell ref="C12:D12"/>
    <mergeCell ref="E12:M12"/>
    <mergeCell ref="N12:O12"/>
    <mergeCell ref="C141:F141"/>
    <mergeCell ref="C142:F142"/>
    <mergeCell ref="C143:F143"/>
    <mergeCell ref="C144:F144"/>
    <mergeCell ref="N20:O20"/>
    <mergeCell ref="C15:D15"/>
    <mergeCell ref="E15:M15"/>
    <mergeCell ref="N15:O15"/>
    <mergeCell ref="C17:D17"/>
    <mergeCell ref="E17:M17"/>
    <mergeCell ref="N17:O17"/>
    <mergeCell ref="C18:D18"/>
    <mergeCell ref="E18:M18"/>
    <mergeCell ref="C145:F145"/>
    <mergeCell ref="C146:F146"/>
    <mergeCell ref="L146:O148"/>
    <mergeCell ref="P146:Q148"/>
    <mergeCell ref="P142:Q144"/>
    <mergeCell ref="L149:Q156"/>
    <mergeCell ref="C147:F147"/>
    <mergeCell ref="C148:F148"/>
    <mergeCell ref="C149:F149"/>
    <mergeCell ref="C150:F150"/>
    <mergeCell ref="C151:F151"/>
    <mergeCell ref="C152:F152"/>
    <mergeCell ref="C153:F153"/>
    <mergeCell ref="C154:F154"/>
    <mergeCell ref="C155:F155"/>
    <mergeCell ref="B350:M350"/>
    <mergeCell ref="B352:M352"/>
    <mergeCell ref="B356:P379"/>
    <mergeCell ref="B282:M282"/>
    <mergeCell ref="B284:M284"/>
    <mergeCell ref="B288:P311"/>
    <mergeCell ref="B314:M314"/>
    <mergeCell ref="B317:C317"/>
    <mergeCell ref="B318:C318"/>
    <mergeCell ref="D317:E317"/>
    <mergeCell ref="D318:E318"/>
    <mergeCell ref="F317:G317"/>
    <mergeCell ref="H317:I317"/>
    <mergeCell ref="B196:M196"/>
    <mergeCell ref="B197:M197"/>
    <mergeCell ref="C198:M198"/>
    <mergeCell ref="B200:P223"/>
    <mergeCell ref="B226:M226"/>
    <mergeCell ref="B229:P252"/>
    <mergeCell ref="B255:M255"/>
    <mergeCell ref="B257:P280"/>
    <mergeCell ref="B323:P346"/>
    <mergeCell ref="B195:M195"/>
    <mergeCell ref="B162:M163"/>
    <mergeCell ref="B164:M164"/>
    <mergeCell ref="B169:P192"/>
    <mergeCell ref="B66:E66"/>
    <mergeCell ref="F66:I66"/>
    <mergeCell ref="J66:K66"/>
    <mergeCell ref="L66:M66"/>
    <mergeCell ref="B67:E67"/>
    <mergeCell ref="F67:I67"/>
    <mergeCell ref="J67:K67"/>
    <mergeCell ref="L67:M67"/>
    <mergeCell ref="L68:M68"/>
    <mergeCell ref="L69:M69"/>
    <mergeCell ref="J68:K68"/>
    <mergeCell ref="F68:I68"/>
    <mergeCell ref="J69:K69"/>
    <mergeCell ref="F69:I69"/>
    <mergeCell ref="B68:E68"/>
    <mergeCell ref="B69:E69"/>
    <mergeCell ref="B71:P71"/>
    <mergeCell ref="B159:P159"/>
    <mergeCell ref="B166:I166"/>
    <mergeCell ref="L142:O144"/>
    <mergeCell ref="N22:P22"/>
    <mergeCell ref="C23:D24"/>
    <mergeCell ref="I23:J24"/>
    <mergeCell ref="K23:L23"/>
    <mergeCell ref="N23:O24"/>
    <mergeCell ref="P23:P24"/>
    <mergeCell ref="K24:L24"/>
    <mergeCell ref="L140:O140"/>
    <mergeCell ref="P140:Q140"/>
    <mergeCell ref="C22:D22"/>
    <mergeCell ref="L64:N64"/>
    <mergeCell ref="L65:M65"/>
    <mergeCell ref="B27:P27"/>
    <mergeCell ref="B74:P137"/>
    <mergeCell ref="B29:P60"/>
    <mergeCell ref="J64:K64"/>
    <mergeCell ref="O64:P64"/>
    <mergeCell ref="B64:E64"/>
    <mergeCell ref="B65:E65"/>
    <mergeCell ref="B28:P28"/>
    <mergeCell ref="J65:K65"/>
    <mergeCell ref="F65:I65"/>
    <mergeCell ref="C140:F140"/>
    <mergeCell ref="B73:P73"/>
  </mergeCells>
  <dataValidations count="20">
    <dataValidation type="textLength" operator="lessThan" allowBlank="1" showInputMessage="1" showErrorMessage="1" sqref="B169:P192 B200:P223 B229:P252 B257:P280 B288:P311 B323:P346 B356:P379" xr:uid="{00000000-0002-0000-0000-000000000000}">
      <formula1>1500</formula1>
    </dataValidation>
    <dataValidation type="textLength" operator="lessThan" allowBlank="1" showInputMessage="1" showErrorMessage="1" sqref="B29:P60 B74:P137" xr:uid="{00000000-0002-0000-0000-000001000000}">
      <formula1>6001</formula1>
    </dataValidation>
    <dataValidation type="list" allowBlank="1" showInputMessage="1" showErrorMessage="1" sqref="D10:E10" xr:uid="{00000000-0002-0000-0000-000002000000}">
      <formula1>Dimensao</formula1>
    </dataValidation>
    <dataValidation type="list" allowBlank="1" showInputMessage="1" showErrorMessage="1" sqref="I10:J10" xr:uid="{00000000-0002-0000-0000-000003000000}">
      <formula1>Forma_juridica</formula1>
    </dataValidation>
    <dataValidation type="list" allowBlank="1" showInputMessage="1" showErrorMessage="1" sqref="N317" xr:uid="{00000000-0002-0000-0000-000004000000}">
      <formula1>Turismo_linhasaccao</formula1>
    </dataValidation>
    <dataValidation type="list" allowBlank="1" showInputMessage="1" showErrorMessage="1" sqref="G23:G24" xr:uid="{00000000-0002-0000-0000-000005000000}">
      <formula1>Opcao</formula1>
    </dataValidation>
    <dataValidation type="list" allowBlank="1" showInputMessage="1" showErrorMessage="1" sqref="G141:G155" xr:uid="{00000000-0002-0000-0000-000006000000}">
      <formula1>genero</formula1>
    </dataValidation>
    <dataValidation type="list" allowBlank="1" showInputMessage="1" showErrorMessage="1" sqref="H141:H155" xr:uid="{00000000-0002-0000-0000-000007000000}">
      <formula1>Qualific</formula1>
    </dataValidation>
    <dataValidation type="list" allowBlank="1" showInputMessage="1" showErrorMessage="1" sqref="N318" xr:uid="{00000000-0002-0000-0000-000008000000}">
      <formula1>Turismo_atividades</formula1>
    </dataValidation>
    <dataValidation type="list" allowBlank="1" showInputMessage="1" showErrorMessage="1" sqref="H317:I317" xr:uid="{00000000-0002-0000-0000-000009000000}">
      <formula1>Mar_linhasaccao</formula1>
    </dataValidation>
    <dataValidation type="list" allowBlank="1" showInputMessage="1" showErrorMessage="1" sqref="H318:I318" xr:uid="{00000000-0002-0000-0000-00000A000000}">
      <formula1>Mar_atividades</formula1>
    </dataValidation>
    <dataValidation type="list" allowBlank="1" showInputMessage="1" showErrorMessage="1" sqref="D317:E317" xr:uid="{00000000-0002-0000-0000-00000B000000}">
      <formula1>Agro_linhasaccao</formula1>
    </dataValidation>
    <dataValidation type="list" allowBlank="1" showInputMessage="1" showErrorMessage="1" sqref="D318:E318" xr:uid="{00000000-0002-0000-0000-00000C000000}">
      <formula1>Agro_atividades</formula1>
    </dataValidation>
    <dataValidation type="list" allowBlank="1" showInputMessage="1" showErrorMessage="1" sqref="L317:M317" xr:uid="{00000000-0002-0000-0000-00000D000000}">
      <formula1>TIC_linhasaccao</formula1>
    </dataValidation>
    <dataValidation type="list" allowBlank="1" showInputMessage="1" showErrorMessage="1" sqref="L318:M318" xr:uid="{00000000-0002-0000-0000-00000E000000}">
      <formula1>TIC_atividades</formula1>
    </dataValidation>
    <dataValidation type="list" allowBlank="1" showInputMessage="1" showErrorMessage="1" sqref="F317:G317" xr:uid="{00000000-0002-0000-0000-00000F000000}">
      <formula1>ER_linhasaccao</formula1>
    </dataValidation>
    <dataValidation type="list" allowBlank="1" showInputMessage="1" showErrorMessage="1" sqref="F318:G318" xr:uid="{00000000-0002-0000-0000-000010000000}">
      <formula1>ER_atividades</formula1>
    </dataValidation>
    <dataValidation type="list" allowBlank="1" showInputMessage="1" showErrorMessage="1" sqref="J317:K317" xr:uid="{00000000-0002-0000-0000-000011000000}">
      <formula1>Saude_linhasaccao</formula1>
    </dataValidation>
    <dataValidation type="list" allowBlank="1" showInputMessage="1" showErrorMessage="1" sqref="J318:K318" xr:uid="{00000000-0002-0000-0000-000012000000}">
      <formula1>Saude_atividades</formula1>
    </dataValidation>
    <dataValidation type="whole" errorStyle="warning" operator="lessThanOrEqual" allowBlank="1" showInputMessage="1" showErrorMessage="1" errorTitle="N.º de meses Inválido" error="O n.º máximo de meses ao serviço são 36 meses. _x000a_Por favor retifique o valor introduzido" sqref="I141" xr:uid="{00000000-0002-0000-0000-000013000000}">
      <formula1>36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44" fitToHeight="9" orientation="portrait" r:id="rId1"/>
  <headerFooter>
    <oddFooter>&amp;R&amp;P</oddFooter>
  </headerFooter>
  <rowBreaks count="4" manualBreakCount="4">
    <brk id="70" max="17" man="1"/>
    <brk id="158" max="17" man="1"/>
    <brk id="254" max="16383" man="1"/>
    <brk id="349" max="16383" man="1"/>
  </rowBreaks>
  <colBreaks count="1" manualBreakCount="1">
    <brk id="1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4000000}">
          <x14:formula1>
            <xm:f>Auxiliar!$A$21:$A$38</xm:f>
          </x14:formula1>
          <xm:sqref>C141:C155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13"/>
  <sheetViews>
    <sheetView workbookViewId="0">
      <selection activeCell="B9" sqref="B9"/>
    </sheetView>
  </sheetViews>
  <sheetFormatPr defaultRowHeight="15"/>
  <cols>
    <col min="2" max="2" width="37.85546875" customWidth="1"/>
    <col min="3" max="3" width="60.85546875" customWidth="1"/>
    <col min="4" max="4" width="52.42578125" customWidth="1"/>
    <col min="5" max="5" width="30.5703125" customWidth="1"/>
    <col min="13" max="15" width="9.140625" style="61"/>
  </cols>
  <sheetData>
    <row r="1" spans="2:15">
      <c r="B1" s="8" t="s">
        <v>183</v>
      </c>
      <c r="D1" s="8" t="s">
        <v>349</v>
      </c>
    </row>
    <row r="2" spans="2:15">
      <c r="B2" s="51" t="s">
        <v>184</v>
      </c>
      <c r="D2" t="s">
        <v>6</v>
      </c>
      <c r="M2" s="47"/>
      <c r="N2" s="47"/>
      <c r="O2" s="47"/>
    </row>
    <row r="3" spans="2:15">
      <c r="B3" s="51" t="s">
        <v>189</v>
      </c>
      <c r="D3" t="s">
        <v>7</v>
      </c>
      <c r="M3" s="46"/>
      <c r="N3" s="46"/>
      <c r="O3" s="46"/>
    </row>
    <row r="4" spans="2:15" ht="24.75" customHeight="1">
      <c r="B4" s="51" t="s">
        <v>191</v>
      </c>
      <c r="D4" t="s">
        <v>350</v>
      </c>
      <c r="M4" s="46"/>
      <c r="N4" s="46"/>
      <c r="O4" s="46"/>
    </row>
    <row r="5" spans="2:15" ht="25.5" customHeight="1">
      <c r="B5" s="51" t="s">
        <v>186</v>
      </c>
      <c r="D5" t="s">
        <v>351</v>
      </c>
      <c r="M5" s="46"/>
      <c r="N5" s="46"/>
      <c r="O5" s="46"/>
    </row>
    <row r="6" spans="2:15" ht="31.5" customHeight="1">
      <c r="B6" s="51" t="s">
        <v>185</v>
      </c>
      <c r="M6" s="46"/>
      <c r="N6" s="46"/>
      <c r="O6" s="46"/>
    </row>
    <row r="7" spans="2:15">
      <c r="B7" s="51" t="s">
        <v>187</v>
      </c>
      <c r="M7" s="46"/>
      <c r="N7" s="46"/>
      <c r="O7" s="46"/>
    </row>
    <row r="8" spans="2:15">
      <c r="B8" s="51" t="s">
        <v>188</v>
      </c>
      <c r="M8" s="46"/>
      <c r="N8" s="46"/>
      <c r="O8" s="46"/>
    </row>
    <row r="9" spans="2:15">
      <c r="B9" s="51" t="s">
        <v>190</v>
      </c>
      <c r="M9" s="46"/>
      <c r="N9" s="46"/>
      <c r="O9" s="46"/>
    </row>
    <row r="10" spans="2:15">
      <c r="B10" s="51" t="s">
        <v>364</v>
      </c>
      <c r="M10" s="46"/>
      <c r="N10" s="46"/>
      <c r="O10" s="46"/>
    </row>
    <row r="11" spans="2:15">
      <c r="B11" s="51"/>
      <c r="M11" s="77"/>
      <c r="N11" s="77"/>
      <c r="O11" s="77"/>
    </row>
    <row r="12" spans="2:15">
      <c r="B12" s="47" t="s">
        <v>352</v>
      </c>
      <c r="C12" s="47"/>
      <c r="D12" s="47"/>
      <c r="F12" s="47"/>
      <c r="M12" s="77"/>
      <c r="N12" s="77"/>
      <c r="O12" s="77"/>
    </row>
    <row r="13" spans="2:15">
      <c r="B13" s="46"/>
      <c r="C13" s="46"/>
      <c r="D13" s="46"/>
      <c r="F13" s="46"/>
      <c r="M13" s="77"/>
      <c r="N13" s="77"/>
      <c r="O13" s="77"/>
    </row>
    <row r="14" spans="2:15">
      <c r="B14" s="46" t="s">
        <v>85</v>
      </c>
      <c r="C14" s="46"/>
      <c r="D14" s="46"/>
      <c r="F14" s="46"/>
    </row>
    <row r="15" spans="2:15">
      <c r="B15" s="46" t="s">
        <v>86</v>
      </c>
      <c r="C15" s="46"/>
      <c r="D15" s="46"/>
    </row>
    <row r="16" spans="2:15">
      <c r="B16" s="46"/>
      <c r="C16" s="46"/>
      <c r="D16" s="46"/>
    </row>
    <row r="18" spans="2:2">
      <c r="B18" s="55" t="s">
        <v>170</v>
      </c>
    </row>
    <row r="19" spans="2:2">
      <c r="B19" t="s">
        <v>171</v>
      </c>
    </row>
    <row r="20" spans="2:2">
      <c r="B20" t="s">
        <v>172</v>
      </c>
    </row>
    <row r="22" spans="2:2">
      <c r="B22" s="55" t="s">
        <v>182</v>
      </c>
    </row>
    <row r="23" spans="2:2">
      <c r="B23" t="s">
        <v>173</v>
      </c>
    </row>
    <row r="24" spans="2:2">
      <c r="B24" t="s">
        <v>174</v>
      </c>
    </row>
    <row r="25" spans="2:2">
      <c r="B25" t="s">
        <v>175</v>
      </c>
    </row>
    <row r="26" spans="2:2">
      <c r="B26" t="s">
        <v>176</v>
      </c>
    </row>
    <row r="27" spans="2:2">
      <c r="B27" t="s">
        <v>177</v>
      </c>
    </row>
    <row r="28" spans="2:2">
      <c r="B28" t="s">
        <v>178</v>
      </c>
    </row>
    <row r="29" spans="2:2">
      <c r="B29" t="s">
        <v>179</v>
      </c>
    </row>
    <row r="30" spans="2:2">
      <c r="B30" t="s">
        <v>180</v>
      </c>
    </row>
    <row r="31" spans="2:2">
      <c r="B31" t="s">
        <v>181</v>
      </c>
    </row>
    <row r="32" spans="2:2" ht="15.75" thickBot="1"/>
    <row r="33" spans="1:15" ht="60.75" customHeight="1" thickTop="1">
      <c r="A33" s="60"/>
      <c r="B33" s="78"/>
      <c r="C33" s="79" t="s">
        <v>72</v>
      </c>
      <c r="D33" s="80" t="s">
        <v>88</v>
      </c>
      <c r="F33" s="60"/>
      <c r="G33" s="60"/>
      <c r="H33" s="60"/>
      <c r="M33"/>
      <c r="N33"/>
      <c r="O33"/>
    </row>
    <row r="34" spans="1:15" s="128" customFormat="1" ht="15" customHeight="1">
      <c r="A34" s="125"/>
      <c r="B34" s="303" t="s">
        <v>71</v>
      </c>
      <c r="C34" s="126" t="s">
        <v>227</v>
      </c>
      <c r="D34" s="127" t="s">
        <v>116</v>
      </c>
      <c r="F34" s="129"/>
      <c r="G34" s="125"/>
      <c r="H34" s="125"/>
    </row>
    <row r="35" spans="1:15" s="128" customFormat="1" ht="15.75" customHeight="1">
      <c r="A35" s="125"/>
      <c r="B35" s="304"/>
      <c r="C35" s="139" t="s">
        <v>228</v>
      </c>
      <c r="D35" s="131" t="s">
        <v>117</v>
      </c>
      <c r="F35" s="125"/>
      <c r="G35" s="125"/>
      <c r="H35" s="125"/>
    </row>
    <row r="36" spans="1:15" s="128" customFormat="1">
      <c r="A36" s="125"/>
      <c r="B36" s="304"/>
      <c r="C36" s="132" t="s">
        <v>92</v>
      </c>
      <c r="D36" s="131" t="s">
        <v>118</v>
      </c>
      <c r="F36" s="125"/>
      <c r="G36" s="125"/>
      <c r="H36" s="125"/>
    </row>
    <row r="37" spans="1:15" s="128" customFormat="1">
      <c r="A37" s="125"/>
      <c r="B37" s="304"/>
      <c r="C37" s="132" t="s">
        <v>73</v>
      </c>
      <c r="D37" s="131" t="s">
        <v>119</v>
      </c>
      <c r="F37" s="125"/>
      <c r="G37" s="125"/>
      <c r="H37" s="125"/>
    </row>
    <row r="38" spans="1:15" s="128" customFormat="1">
      <c r="A38" s="125"/>
      <c r="B38" s="304"/>
      <c r="C38" s="132"/>
      <c r="D38" s="131" t="s">
        <v>120</v>
      </c>
      <c r="F38" s="125"/>
      <c r="G38" s="125"/>
      <c r="H38" s="125"/>
    </row>
    <row r="39" spans="1:15" s="128" customFormat="1">
      <c r="A39" s="125"/>
      <c r="B39" s="304"/>
      <c r="C39" s="132"/>
      <c r="D39" s="131" t="s">
        <v>121</v>
      </c>
      <c r="F39" s="125"/>
      <c r="G39" s="125"/>
      <c r="H39" s="125"/>
    </row>
    <row r="40" spans="1:15" s="128" customFormat="1">
      <c r="A40" s="125"/>
      <c r="B40" s="304"/>
      <c r="C40" s="132"/>
      <c r="D40" s="131" t="s">
        <v>122</v>
      </c>
      <c r="F40" s="125"/>
      <c r="G40" s="125"/>
      <c r="H40" s="125"/>
    </row>
    <row r="41" spans="1:15" s="128" customFormat="1">
      <c r="A41" s="125"/>
      <c r="B41" s="304"/>
      <c r="C41" s="132"/>
      <c r="D41" s="131" t="s">
        <v>123</v>
      </c>
      <c r="F41" s="125"/>
      <c r="G41" s="125"/>
      <c r="H41" s="125"/>
    </row>
    <row r="42" spans="1:15" s="128" customFormat="1">
      <c r="A42" s="125"/>
      <c r="B42" s="304"/>
      <c r="C42" s="132"/>
      <c r="D42" s="131" t="s">
        <v>124</v>
      </c>
      <c r="F42" s="125"/>
      <c r="G42" s="125"/>
      <c r="H42" s="125"/>
    </row>
    <row r="43" spans="1:15" s="128" customFormat="1">
      <c r="A43" s="125"/>
      <c r="B43" s="304"/>
      <c r="C43" s="132"/>
      <c r="D43" s="131" t="s">
        <v>125</v>
      </c>
      <c r="F43" s="125"/>
      <c r="G43" s="125"/>
      <c r="H43" s="125"/>
    </row>
    <row r="44" spans="1:15" s="128" customFormat="1">
      <c r="A44" s="125"/>
      <c r="B44" s="304"/>
      <c r="C44" s="132"/>
      <c r="D44" s="135" t="s">
        <v>126</v>
      </c>
      <c r="F44" s="125"/>
      <c r="G44" s="125"/>
      <c r="H44" s="125"/>
    </row>
    <row r="45" spans="1:15" s="128" customFormat="1">
      <c r="A45" s="125"/>
      <c r="B45" s="305"/>
      <c r="C45" s="132"/>
      <c r="D45" s="131"/>
      <c r="F45" s="125"/>
      <c r="G45" s="125"/>
      <c r="H45" s="125"/>
    </row>
    <row r="46" spans="1:15" s="128" customFormat="1" ht="15" customHeight="1">
      <c r="A46" s="125"/>
      <c r="B46" s="303" t="s">
        <v>75</v>
      </c>
      <c r="C46" s="133" t="s">
        <v>229</v>
      </c>
      <c r="D46" s="127" t="s">
        <v>127</v>
      </c>
      <c r="F46" s="125"/>
      <c r="G46" s="125"/>
      <c r="H46" s="125"/>
    </row>
    <row r="47" spans="1:15" s="128" customFormat="1">
      <c r="A47" s="125"/>
      <c r="B47" s="304"/>
      <c r="C47" s="134" t="s">
        <v>95</v>
      </c>
      <c r="D47" s="131" t="s">
        <v>128</v>
      </c>
      <c r="F47" s="125"/>
      <c r="G47" s="125"/>
      <c r="H47" s="125"/>
    </row>
    <row r="48" spans="1:15" s="128" customFormat="1">
      <c r="A48" s="125"/>
      <c r="B48" s="304"/>
      <c r="C48" s="134" t="s">
        <v>230</v>
      </c>
      <c r="D48" s="131" t="s">
        <v>129</v>
      </c>
      <c r="F48" s="125"/>
      <c r="G48" s="125"/>
      <c r="H48" s="125"/>
    </row>
    <row r="49" spans="1:8" s="128" customFormat="1">
      <c r="A49" s="125"/>
      <c r="B49" s="304"/>
      <c r="C49" s="134"/>
      <c r="D49" s="131" t="s">
        <v>130</v>
      </c>
      <c r="F49" s="125"/>
      <c r="G49" s="125"/>
      <c r="H49" s="125"/>
    </row>
    <row r="50" spans="1:8" s="128" customFormat="1">
      <c r="A50" s="125"/>
      <c r="B50" s="304"/>
      <c r="C50" s="134"/>
      <c r="D50" s="131" t="s">
        <v>131</v>
      </c>
      <c r="F50" s="125"/>
      <c r="G50" s="125"/>
      <c r="H50" s="125"/>
    </row>
    <row r="51" spans="1:8" s="128" customFormat="1">
      <c r="A51" s="125"/>
      <c r="B51" s="304"/>
      <c r="C51" s="134"/>
      <c r="D51" s="131" t="s">
        <v>121</v>
      </c>
      <c r="F51" s="125"/>
      <c r="G51" s="125"/>
      <c r="H51" s="125"/>
    </row>
    <row r="52" spans="1:8" s="128" customFormat="1">
      <c r="A52" s="125"/>
      <c r="B52" s="304"/>
      <c r="C52" s="134"/>
      <c r="D52" s="131" t="s">
        <v>132</v>
      </c>
      <c r="F52" s="125"/>
      <c r="G52" s="125"/>
      <c r="H52" s="125"/>
    </row>
    <row r="53" spans="1:8" s="128" customFormat="1">
      <c r="A53" s="125"/>
      <c r="B53" s="304"/>
      <c r="C53" s="134"/>
      <c r="D53" s="131" t="s">
        <v>133</v>
      </c>
      <c r="F53" s="125"/>
      <c r="G53" s="125"/>
      <c r="H53" s="125"/>
    </row>
    <row r="54" spans="1:8" s="128" customFormat="1">
      <c r="A54" s="125"/>
      <c r="B54" s="304"/>
      <c r="C54" s="134"/>
      <c r="D54" s="131" t="s">
        <v>134</v>
      </c>
      <c r="F54" s="125"/>
      <c r="G54" s="125"/>
      <c r="H54" s="125"/>
    </row>
    <row r="55" spans="1:8" s="128" customFormat="1">
      <c r="A55" s="125"/>
      <c r="B55" s="304"/>
      <c r="C55" s="134"/>
      <c r="D55" s="131" t="s">
        <v>135</v>
      </c>
      <c r="F55" s="125"/>
      <c r="G55" s="125"/>
      <c r="H55" s="125"/>
    </row>
    <row r="56" spans="1:8" s="128" customFormat="1">
      <c r="A56" s="125"/>
      <c r="B56" s="304"/>
      <c r="C56" s="134"/>
      <c r="D56" s="135" t="s">
        <v>136</v>
      </c>
      <c r="F56" s="125"/>
      <c r="G56" s="125"/>
      <c r="H56" s="125"/>
    </row>
    <row r="57" spans="1:8" s="128" customFormat="1">
      <c r="A57" s="125"/>
      <c r="B57" s="305"/>
      <c r="C57" s="134"/>
      <c r="D57" s="131"/>
      <c r="F57" s="125"/>
      <c r="G57" s="125"/>
      <c r="H57" s="125"/>
    </row>
    <row r="58" spans="1:8" s="128" customFormat="1" ht="38.25">
      <c r="A58" s="125"/>
      <c r="B58" s="308" t="s">
        <v>77</v>
      </c>
      <c r="C58" s="136" t="s">
        <v>231</v>
      </c>
      <c r="D58" s="140" t="s">
        <v>137</v>
      </c>
      <c r="F58" s="129"/>
      <c r="G58" s="125"/>
      <c r="H58" s="125"/>
    </row>
    <row r="59" spans="1:8" s="128" customFormat="1" ht="38.25">
      <c r="A59" s="125"/>
      <c r="B59" s="309"/>
      <c r="C59" s="130" t="s">
        <v>232</v>
      </c>
      <c r="D59" s="138" t="s">
        <v>138</v>
      </c>
      <c r="F59" s="125"/>
      <c r="G59" s="125"/>
      <c r="H59" s="125"/>
    </row>
    <row r="60" spans="1:8" s="128" customFormat="1" ht="38.25">
      <c r="A60" s="125"/>
      <c r="B60" s="309"/>
      <c r="C60" s="130" t="s">
        <v>233</v>
      </c>
      <c r="D60" s="141" t="s">
        <v>139</v>
      </c>
      <c r="F60" s="125"/>
      <c r="G60" s="125"/>
      <c r="H60" s="125"/>
    </row>
    <row r="61" spans="1:8" s="128" customFormat="1">
      <c r="A61" s="125"/>
      <c r="B61" s="309"/>
      <c r="C61" s="130" t="s">
        <v>76</v>
      </c>
      <c r="D61" s="141" t="s">
        <v>140</v>
      </c>
      <c r="F61" s="125"/>
      <c r="G61" s="125"/>
      <c r="H61" s="125"/>
    </row>
    <row r="62" spans="1:8" s="128" customFormat="1">
      <c r="A62" s="125"/>
      <c r="B62" s="309"/>
      <c r="C62" s="130"/>
      <c r="D62" s="141" t="s">
        <v>141</v>
      </c>
      <c r="F62" s="125"/>
      <c r="G62" s="125"/>
      <c r="H62" s="125"/>
    </row>
    <row r="63" spans="1:8" s="128" customFormat="1">
      <c r="A63" s="125"/>
      <c r="B63" s="309"/>
      <c r="C63" s="130"/>
      <c r="D63" s="141" t="s">
        <v>121</v>
      </c>
      <c r="F63" s="125"/>
      <c r="G63" s="125"/>
      <c r="H63" s="125"/>
    </row>
    <row r="64" spans="1:8" s="128" customFormat="1">
      <c r="A64" s="125"/>
      <c r="B64" s="309"/>
      <c r="C64" s="130"/>
      <c r="D64" s="141" t="s">
        <v>122</v>
      </c>
      <c r="F64" s="125"/>
      <c r="G64" s="125"/>
      <c r="H64" s="125"/>
    </row>
    <row r="65" spans="1:8" s="128" customFormat="1">
      <c r="A65" s="125"/>
      <c r="B65" s="309"/>
      <c r="C65" s="130"/>
      <c r="D65" s="141" t="s">
        <v>142</v>
      </c>
      <c r="F65" s="125"/>
      <c r="G65" s="125"/>
      <c r="H65" s="125"/>
    </row>
    <row r="66" spans="1:8" s="128" customFormat="1">
      <c r="A66" s="125"/>
      <c r="B66" s="309"/>
      <c r="C66" s="130"/>
      <c r="D66" s="141" t="s">
        <v>143</v>
      </c>
      <c r="F66" s="125"/>
      <c r="G66" s="125"/>
      <c r="H66" s="125"/>
    </row>
    <row r="67" spans="1:8" s="128" customFormat="1">
      <c r="A67" s="125"/>
      <c r="B67" s="309"/>
      <c r="C67" s="130"/>
      <c r="D67" s="141" t="s">
        <v>136</v>
      </c>
      <c r="F67" s="125"/>
      <c r="G67" s="125"/>
      <c r="H67" s="125"/>
    </row>
    <row r="68" spans="1:8" s="128" customFormat="1">
      <c r="A68" s="125"/>
      <c r="B68" s="309"/>
      <c r="C68" s="130"/>
      <c r="D68" s="142"/>
      <c r="F68" s="125"/>
      <c r="G68" s="125"/>
      <c r="H68" s="125"/>
    </row>
    <row r="69" spans="1:8" s="128" customFormat="1" ht="25.5">
      <c r="A69" s="125"/>
      <c r="B69" s="303" t="s">
        <v>78</v>
      </c>
      <c r="C69" s="136" t="s">
        <v>79</v>
      </c>
      <c r="D69" s="145" t="s">
        <v>144</v>
      </c>
      <c r="F69" s="125"/>
      <c r="G69" s="125"/>
      <c r="H69" s="125"/>
    </row>
    <row r="70" spans="1:8" s="128" customFormat="1" ht="51">
      <c r="A70" s="125"/>
      <c r="B70" s="304"/>
      <c r="C70" s="130" t="s">
        <v>234</v>
      </c>
      <c r="D70" s="142" t="s">
        <v>145</v>
      </c>
      <c r="F70" s="125"/>
      <c r="G70" s="125"/>
      <c r="H70" s="125"/>
    </row>
    <row r="71" spans="1:8" s="128" customFormat="1" ht="51">
      <c r="A71" s="125"/>
      <c r="B71" s="304"/>
      <c r="C71" s="130" t="s">
        <v>80</v>
      </c>
      <c r="D71" s="142" t="s">
        <v>146</v>
      </c>
      <c r="F71" s="125"/>
      <c r="G71" s="125"/>
      <c r="H71" s="125"/>
    </row>
    <row r="72" spans="1:8" s="128" customFormat="1">
      <c r="A72" s="125"/>
      <c r="B72" s="304"/>
      <c r="C72" s="130"/>
      <c r="D72" s="142" t="s">
        <v>147</v>
      </c>
      <c r="F72" s="125"/>
      <c r="G72" s="125"/>
      <c r="H72" s="125"/>
    </row>
    <row r="73" spans="1:8" s="128" customFormat="1">
      <c r="A73" s="125"/>
      <c r="B73" s="304"/>
      <c r="C73" s="130"/>
      <c r="D73" s="142" t="s">
        <v>121</v>
      </c>
      <c r="F73" s="125"/>
      <c r="G73" s="125"/>
      <c r="H73" s="125"/>
    </row>
    <row r="74" spans="1:8" s="128" customFormat="1">
      <c r="A74" s="125"/>
      <c r="B74" s="304"/>
      <c r="C74" s="130"/>
      <c r="D74" s="142" t="s">
        <v>148</v>
      </c>
      <c r="F74" s="125"/>
      <c r="G74" s="125"/>
      <c r="H74" s="125"/>
    </row>
    <row r="75" spans="1:8" s="128" customFormat="1">
      <c r="A75" s="125"/>
      <c r="B75" s="304"/>
      <c r="C75" s="143"/>
      <c r="D75" s="144" t="s">
        <v>353</v>
      </c>
      <c r="F75" s="125"/>
      <c r="G75" s="125"/>
      <c r="H75" s="125"/>
    </row>
    <row r="76" spans="1:8" s="128" customFormat="1">
      <c r="A76" s="125"/>
      <c r="B76" s="304"/>
      <c r="C76" s="130"/>
      <c r="D76" s="142"/>
      <c r="F76" s="125"/>
      <c r="G76" s="125"/>
      <c r="H76" s="125"/>
    </row>
    <row r="77" spans="1:8" s="128" customFormat="1" ht="25.5">
      <c r="A77" s="125"/>
      <c r="B77" s="306" t="s">
        <v>81</v>
      </c>
      <c r="C77" s="147" t="s">
        <v>103</v>
      </c>
      <c r="D77" s="145" t="s">
        <v>149</v>
      </c>
      <c r="F77" s="125"/>
      <c r="G77" s="125"/>
      <c r="H77" s="125"/>
    </row>
    <row r="78" spans="1:8" s="128" customFormat="1" ht="38.25">
      <c r="A78" s="125"/>
      <c r="B78" s="307"/>
      <c r="C78" s="148" t="s">
        <v>105</v>
      </c>
      <c r="D78" s="142" t="s">
        <v>150</v>
      </c>
      <c r="F78" s="125"/>
      <c r="G78" s="125"/>
      <c r="H78" s="125"/>
    </row>
    <row r="79" spans="1:8" s="128" customFormat="1" ht="38.25">
      <c r="A79" s="125"/>
      <c r="B79" s="307"/>
      <c r="C79" s="148" t="s">
        <v>354</v>
      </c>
      <c r="D79" s="142" t="s">
        <v>121</v>
      </c>
      <c r="F79" s="125"/>
      <c r="G79" s="125"/>
      <c r="H79" s="125"/>
    </row>
    <row r="80" spans="1:8" s="128" customFormat="1">
      <c r="A80" s="125"/>
      <c r="B80" s="307"/>
      <c r="C80" s="148"/>
      <c r="D80" s="142" t="s">
        <v>151</v>
      </c>
      <c r="F80" s="125"/>
      <c r="G80" s="125"/>
      <c r="H80" s="125"/>
    </row>
    <row r="81" spans="1:15" s="128" customFormat="1">
      <c r="A81" s="125"/>
      <c r="B81" s="307"/>
      <c r="C81" s="148"/>
      <c r="D81" s="142" t="s">
        <v>122</v>
      </c>
      <c r="F81" s="125"/>
      <c r="G81" s="125"/>
      <c r="H81" s="125"/>
    </row>
    <row r="82" spans="1:15" s="128" customFormat="1">
      <c r="B82" s="307"/>
      <c r="D82" s="142"/>
      <c r="M82" s="125"/>
      <c r="N82" s="125"/>
      <c r="O82" s="125"/>
    </row>
    <row r="83" spans="1:15" s="128" customFormat="1">
      <c r="B83" s="302" t="s">
        <v>82</v>
      </c>
      <c r="C83" s="146" t="s">
        <v>355</v>
      </c>
      <c r="D83" s="149" t="s">
        <v>152</v>
      </c>
      <c r="M83" s="125"/>
      <c r="N83" s="125"/>
      <c r="O83" s="125"/>
    </row>
    <row r="84" spans="1:15" s="128" customFormat="1">
      <c r="B84" s="302"/>
      <c r="C84" s="146" t="s">
        <v>83</v>
      </c>
      <c r="D84" s="149" t="s">
        <v>153</v>
      </c>
      <c r="M84" s="125"/>
      <c r="N84" s="125"/>
      <c r="O84" s="125"/>
    </row>
    <row r="85" spans="1:15" s="128" customFormat="1">
      <c r="B85" s="302"/>
      <c r="C85" s="146" t="s">
        <v>356</v>
      </c>
      <c r="D85" s="149" t="s">
        <v>154</v>
      </c>
      <c r="M85" s="137"/>
      <c r="N85" s="137"/>
      <c r="O85" s="137"/>
    </row>
    <row r="86" spans="1:15" s="128" customFormat="1">
      <c r="B86" s="302"/>
      <c r="C86" s="146"/>
      <c r="D86" s="149" t="s">
        <v>121</v>
      </c>
      <c r="M86" s="137"/>
      <c r="N86" s="137"/>
      <c r="O86" s="137"/>
    </row>
    <row r="87" spans="1:15" s="128" customFormat="1">
      <c r="B87" s="302"/>
      <c r="C87" s="146"/>
      <c r="D87" s="149" t="s">
        <v>122</v>
      </c>
      <c r="M87" s="137"/>
      <c r="N87" s="137"/>
      <c r="O87" s="137"/>
    </row>
    <row r="88" spans="1:15" s="128" customFormat="1">
      <c r="B88" s="302"/>
      <c r="C88" s="146"/>
      <c r="D88" s="146"/>
      <c r="M88" s="137"/>
      <c r="N88" s="137"/>
      <c r="O88" s="137"/>
    </row>
    <row r="89" spans="1:15" s="128" customFormat="1">
      <c r="M89" s="137"/>
      <c r="N89" s="137"/>
      <c r="O89" s="137"/>
    </row>
    <row r="90" spans="1:15" s="128" customFormat="1">
      <c r="M90" s="137"/>
      <c r="N90" s="137"/>
      <c r="O90" s="137"/>
    </row>
    <row r="91" spans="1:15" s="128" customFormat="1">
      <c r="M91" s="137"/>
      <c r="N91" s="137"/>
      <c r="O91" s="137"/>
    </row>
    <row r="92" spans="1:15" s="128" customFormat="1">
      <c r="M92" s="137"/>
      <c r="N92" s="137"/>
      <c r="O92" s="137"/>
    </row>
    <row r="93" spans="1:15" s="128" customFormat="1">
      <c r="M93" s="137"/>
      <c r="N93" s="137"/>
      <c r="O93" s="137"/>
    </row>
    <row r="94" spans="1:15" s="128" customFormat="1">
      <c r="M94" s="137"/>
      <c r="N94" s="137"/>
      <c r="O94" s="137"/>
    </row>
    <row r="95" spans="1:15" s="128" customFormat="1">
      <c r="M95" s="137"/>
      <c r="N95" s="137"/>
      <c r="O95" s="137"/>
    </row>
    <row r="158" spans="13:15">
      <c r="M158" s="57"/>
      <c r="N158" s="57"/>
      <c r="O158" s="57"/>
    </row>
    <row r="420" spans="13:15">
      <c r="M420" s="60"/>
      <c r="N420" s="60"/>
      <c r="O420" s="60"/>
    </row>
    <row r="421" spans="13:15">
      <c r="N421" s="60"/>
      <c r="O421" s="60"/>
    </row>
    <row r="422" spans="13:15">
      <c r="N422" s="60"/>
      <c r="O422" s="60"/>
    </row>
    <row r="478" spans="13:15">
      <c r="M478" s="60"/>
      <c r="N478" s="60"/>
      <c r="O478" s="60"/>
    </row>
    <row r="479" spans="13:15">
      <c r="M479" s="60"/>
      <c r="N479" s="60"/>
      <c r="O479" s="60"/>
    </row>
    <row r="480" spans="13:15">
      <c r="M480" s="60"/>
      <c r="N480" s="60"/>
      <c r="O480" s="60"/>
    </row>
    <row r="481" spans="13:15">
      <c r="M481" s="60"/>
      <c r="N481" s="60"/>
      <c r="O481" s="60"/>
    </row>
    <row r="482" spans="13:15">
      <c r="M482" s="60"/>
      <c r="N482" s="60"/>
      <c r="O482" s="60"/>
    </row>
    <row r="483" spans="13:15">
      <c r="M483" s="60"/>
      <c r="N483" s="60"/>
      <c r="O483" s="60"/>
    </row>
    <row r="484" spans="13:15">
      <c r="M484" s="60"/>
      <c r="N484" s="60"/>
      <c r="O484" s="60"/>
    </row>
    <row r="485" spans="13:15">
      <c r="M485" s="60"/>
      <c r="N485" s="60"/>
      <c r="O485" s="60"/>
    </row>
    <row r="486" spans="13:15">
      <c r="M486" s="60"/>
      <c r="N486" s="60"/>
      <c r="O486" s="60"/>
    </row>
    <row r="487" spans="13:15">
      <c r="M487" s="60"/>
      <c r="N487" s="60"/>
      <c r="O487" s="60"/>
    </row>
    <row r="488" spans="13:15">
      <c r="M488" s="60"/>
      <c r="N488" s="60"/>
      <c r="O488" s="60"/>
    </row>
    <row r="489" spans="13:15">
      <c r="M489" s="60"/>
      <c r="N489" s="60"/>
      <c r="O489" s="60"/>
    </row>
    <row r="490" spans="13:15">
      <c r="M490" s="60"/>
      <c r="N490" s="60"/>
      <c r="O490" s="60"/>
    </row>
    <row r="491" spans="13:15">
      <c r="M491" s="60"/>
      <c r="N491" s="60"/>
      <c r="O491" s="60"/>
    </row>
    <row r="492" spans="13:15">
      <c r="M492" s="60"/>
      <c r="N492" s="60"/>
      <c r="O492" s="60"/>
    </row>
    <row r="493" spans="13:15">
      <c r="M493" s="60"/>
      <c r="N493" s="60"/>
      <c r="O493" s="60"/>
    </row>
    <row r="494" spans="13:15">
      <c r="M494" s="60"/>
      <c r="N494" s="60"/>
      <c r="O494" s="60"/>
    </row>
    <row r="495" spans="13:15">
      <c r="M495" s="60"/>
      <c r="N495" s="60"/>
      <c r="O495" s="60"/>
    </row>
    <row r="496" spans="13:15">
      <c r="M496" s="60"/>
      <c r="N496" s="60"/>
      <c r="O496" s="60"/>
    </row>
    <row r="497" spans="13:15">
      <c r="M497" s="60"/>
      <c r="N497" s="60"/>
      <c r="O497" s="60"/>
    </row>
    <row r="498" spans="13:15">
      <c r="M498" s="60"/>
      <c r="N498" s="60"/>
      <c r="O498" s="60"/>
    </row>
    <row r="499" spans="13:15">
      <c r="M499" s="60"/>
      <c r="N499" s="60"/>
      <c r="O499" s="60"/>
    </row>
    <row r="500" spans="13:15">
      <c r="M500" s="60"/>
      <c r="N500" s="60"/>
      <c r="O500" s="60"/>
    </row>
    <row r="501" spans="13:15">
      <c r="M501" s="60"/>
      <c r="N501" s="60"/>
      <c r="O501" s="60"/>
    </row>
    <row r="502" spans="13:15">
      <c r="M502" s="60"/>
      <c r="N502" s="60"/>
      <c r="O502" s="60"/>
    </row>
    <row r="503" spans="13:15">
      <c r="M503" s="60"/>
      <c r="N503" s="60"/>
      <c r="O503" s="60"/>
    </row>
    <row r="504" spans="13:15">
      <c r="M504" s="60"/>
      <c r="N504" s="60"/>
      <c r="O504" s="60"/>
    </row>
    <row r="505" spans="13:15">
      <c r="M505" s="60"/>
      <c r="N505" s="60"/>
      <c r="O505" s="60"/>
    </row>
    <row r="506" spans="13:15">
      <c r="M506" s="60"/>
      <c r="N506" s="60"/>
      <c r="O506" s="60"/>
    </row>
    <row r="507" spans="13:15">
      <c r="M507" s="60"/>
      <c r="N507" s="60"/>
      <c r="O507" s="60"/>
    </row>
    <row r="508" spans="13:15">
      <c r="M508" s="60"/>
      <c r="N508" s="60"/>
      <c r="O508" s="60"/>
    </row>
    <row r="509" spans="13:15">
      <c r="M509" s="60"/>
      <c r="N509" s="60"/>
      <c r="O509" s="60"/>
    </row>
    <row r="510" spans="13:15">
      <c r="M510" s="60"/>
      <c r="N510" s="60"/>
      <c r="O510" s="60"/>
    </row>
    <row r="511" spans="13:15">
      <c r="M511" s="60"/>
      <c r="N511" s="60"/>
      <c r="O511" s="60"/>
    </row>
    <row r="512" spans="13:15">
      <c r="M512" s="60"/>
      <c r="N512" s="60"/>
      <c r="O512" s="60"/>
    </row>
    <row r="513" spans="13:15">
      <c r="M513" s="60"/>
      <c r="N513" s="60"/>
      <c r="O513" s="60"/>
    </row>
    <row r="514" spans="13:15">
      <c r="M514" s="60"/>
      <c r="N514" s="60"/>
      <c r="O514" s="60"/>
    </row>
    <row r="515" spans="13:15">
      <c r="M515" s="60"/>
      <c r="N515" s="60"/>
      <c r="O515" s="60"/>
    </row>
    <row r="516" spans="13:15">
      <c r="M516" s="60"/>
      <c r="N516" s="60"/>
      <c r="O516" s="60"/>
    </row>
    <row r="517" spans="13:15">
      <c r="M517" s="60"/>
      <c r="N517" s="60"/>
      <c r="O517" s="60"/>
    </row>
    <row r="518" spans="13:15">
      <c r="M518" s="60"/>
      <c r="N518" s="60"/>
      <c r="O518" s="60"/>
    </row>
    <row r="519" spans="13:15">
      <c r="M519" s="60"/>
      <c r="N519" s="60"/>
      <c r="O519" s="60"/>
    </row>
    <row r="520" spans="13:15">
      <c r="M520" s="60"/>
      <c r="N520" s="60"/>
      <c r="O520" s="60"/>
    </row>
    <row r="521" spans="13:15">
      <c r="M521" s="60"/>
      <c r="N521" s="60"/>
      <c r="O521" s="60"/>
    </row>
    <row r="522" spans="13:15">
      <c r="M522" s="60"/>
      <c r="N522" s="60"/>
      <c r="O522" s="60"/>
    </row>
    <row r="523" spans="13:15">
      <c r="M523" s="60"/>
      <c r="N523" s="60"/>
      <c r="O523" s="60"/>
    </row>
    <row r="524" spans="13:15">
      <c r="M524" s="60"/>
      <c r="N524" s="60"/>
      <c r="O524" s="60"/>
    </row>
    <row r="525" spans="13:15">
      <c r="M525" s="60"/>
      <c r="N525" s="60"/>
      <c r="O525" s="60"/>
    </row>
    <row r="526" spans="13:15">
      <c r="M526" s="60"/>
      <c r="N526" s="60"/>
      <c r="O526" s="60"/>
    </row>
    <row r="527" spans="13:15">
      <c r="M527" s="60"/>
      <c r="N527" s="60"/>
      <c r="O527" s="60"/>
    </row>
    <row r="528" spans="13:15">
      <c r="M528" s="60"/>
      <c r="N528" s="60"/>
      <c r="O528" s="60"/>
    </row>
    <row r="529" spans="13:15">
      <c r="M529" s="60"/>
      <c r="N529" s="60"/>
      <c r="O529" s="60"/>
    </row>
    <row r="530" spans="13:15">
      <c r="M530" s="60"/>
      <c r="N530" s="60"/>
      <c r="O530" s="60"/>
    </row>
    <row r="531" spans="13:15">
      <c r="M531" s="60"/>
      <c r="N531" s="60"/>
      <c r="O531" s="60"/>
    </row>
    <row r="532" spans="13:15">
      <c r="M532" s="60"/>
      <c r="N532" s="60"/>
      <c r="O532" s="60"/>
    </row>
    <row r="533" spans="13:15">
      <c r="M533" s="60"/>
      <c r="N533" s="60"/>
      <c r="O533" s="60"/>
    </row>
    <row r="534" spans="13:15">
      <c r="M534" s="60"/>
      <c r="N534" s="60"/>
      <c r="O534" s="60"/>
    </row>
    <row r="535" spans="13:15">
      <c r="M535" s="60"/>
      <c r="N535" s="60"/>
      <c r="O535" s="60"/>
    </row>
    <row r="536" spans="13:15">
      <c r="M536" s="60"/>
      <c r="N536" s="60"/>
      <c r="O536" s="60"/>
    </row>
    <row r="537" spans="13:15">
      <c r="M537" s="60"/>
      <c r="N537" s="60"/>
      <c r="O537" s="60"/>
    </row>
    <row r="538" spans="13:15">
      <c r="M538" s="60"/>
      <c r="N538" s="60"/>
      <c r="O538" s="60"/>
    </row>
    <row r="539" spans="13:15">
      <c r="M539" s="60"/>
      <c r="N539" s="60"/>
      <c r="O539" s="60"/>
    </row>
    <row r="540" spans="13:15">
      <c r="M540" s="60"/>
      <c r="N540" s="60"/>
      <c r="O540" s="60"/>
    </row>
    <row r="541" spans="13:15">
      <c r="M541" s="60"/>
      <c r="N541" s="60"/>
      <c r="O541" s="60"/>
    </row>
    <row r="542" spans="13:15">
      <c r="M542" s="60"/>
      <c r="N542" s="60"/>
      <c r="O542" s="60"/>
    </row>
    <row r="543" spans="13:15">
      <c r="M543" s="60"/>
      <c r="N543" s="60"/>
      <c r="O543" s="60"/>
    </row>
    <row r="544" spans="13:15">
      <c r="M544" s="60"/>
      <c r="N544" s="60"/>
      <c r="O544" s="60"/>
    </row>
    <row r="545" spans="13:15">
      <c r="M545" s="60"/>
      <c r="N545" s="60"/>
      <c r="O545" s="60"/>
    </row>
    <row r="546" spans="13:15">
      <c r="M546" s="60"/>
      <c r="N546" s="60"/>
      <c r="O546" s="60"/>
    </row>
    <row r="547" spans="13:15">
      <c r="M547" s="60"/>
      <c r="N547" s="60"/>
      <c r="O547" s="60"/>
    </row>
    <row r="548" spans="13:15">
      <c r="M548" s="60"/>
      <c r="N548" s="60"/>
      <c r="O548" s="60"/>
    </row>
    <row r="549" spans="13:15">
      <c r="M549" s="60"/>
      <c r="N549" s="60"/>
      <c r="O549" s="60"/>
    </row>
    <row r="550" spans="13:15">
      <c r="M550" s="60"/>
      <c r="N550" s="60"/>
      <c r="O550" s="60"/>
    </row>
    <row r="551" spans="13:15">
      <c r="M551" s="60"/>
      <c r="N551" s="60"/>
      <c r="O551" s="60"/>
    </row>
    <row r="552" spans="13:15">
      <c r="M552" s="60"/>
      <c r="N552" s="60"/>
      <c r="O552" s="60"/>
    </row>
    <row r="553" spans="13:15">
      <c r="M553" s="60"/>
      <c r="N553" s="60"/>
      <c r="O553" s="60"/>
    </row>
    <row r="554" spans="13:15">
      <c r="M554" s="60"/>
      <c r="N554" s="60"/>
      <c r="O554" s="60"/>
    </row>
    <row r="555" spans="13:15">
      <c r="M555" s="60"/>
      <c r="N555" s="60"/>
      <c r="O555" s="60"/>
    </row>
    <row r="556" spans="13:15">
      <c r="M556" s="60"/>
      <c r="N556" s="60"/>
      <c r="O556" s="60"/>
    </row>
    <row r="557" spans="13:15">
      <c r="M557" s="60"/>
      <c r="N557" s="60"/>
      <c r="O557" s="60"/>
    </row>
    <row r="558" spans="13:15">
      <c r="M558" s="60"/>
      <c r="N558" s="60"/>
      <c r="O558" s="60"/>
    </row>
    <row r="559" spans="13:15">
      <c r="M559" s="60"/>
      <c r="N559" s="60"/>
      <c r="O559" s="60"/>
    </row>
    <row r="560" spans="13:15">
      <c r="M560" s="60"/>
      <c r="N560" s="60"/>
      <c r="O560" s="60"/>
    </row>
    <row r="561" spans="13:15">
      <c r="M561" s="60"/>
      <c r="N561" s="60"/>
      <c r="O561" s="60"/>
    </row>
    <row r="562" spans="13:15">
      <c r="M562" s="60"/>
      <c r="N562" s="60"/>
      <c r="O562" s="60"/>
    </row>
    <row r="563" spans="13:15">
      <c r="M563" s="60"/>
      <c r="N563" s="60"/>
      <c r="O563" s="60"/>
    </row>
    <row r="564" spans="13:15">
      <c r="M564" s="60"/>
      <c r="N564" s="60"/>
      <c r="O564" s="60"/>
    </row>
    <row r="565" spans="13:15">
      <c r="M565" s="60"/>
      <c r="N565" s="60"/>
      <c r="O565" s="60"/>
    </row>
    <row r="566" spans="13:15">
      <c r="M566" s="60"/>
      <c r="N566" s="60"/>
      <c r="O566" s="60"/>
    </row>
    <row r="567" spans="13:15">
      <c r="M567" s="60"/>
      <c r="N567" s="60"/>
      <c r="O567" s="60"/>
    </row>
    <row r="568" spans="13:15">
      <c r="M568" s="60"/>
      <c r="N568" s="60"/>
      <c r="O568" s="60"/>
    </row>
    <row r="569" spans="13:15">
      <c r="M569" s="60"/>
      <c r="N569" s="60"/>
      <c r="O569" s="60"/>
    </row>
    <row r="570" spans="13:15">
      <c r="M570" s="60"/>
      <c r="N570" s="60"/>
      <c r="O570" s="60"/>
    </row>
    <row r="571" spans="13:15">
      <c r="M571" s="60"/>
      <c r="N571" s="60"/>
      <c r="O571" s="60"/>
    </row>
    <row r="572" spans="13:15">
      <c r="M572" s="60"/>
      <c r="N572" s="60"/>
      <c r="O572" s="60"/>
    </row>
    <row r="573" spans="13:15">
      <c r="M573" s="60"/>
      <c r="N573" s="60"/>
      <c r="O573" s="60"/>
    </row>
    <row r="574" spans="13:15">
      <c r="M574" s="60"/>
      <c r="N574" s="60"/>
      <c r="O574" s="60"/>
    </row>
    <row r="575" spans="13:15">
      <c r="M575" s="60"/>
      <c r="N575" s="60"/>
      <c r="O575" s="60"/>
    </row>
    <row r="576" spans="13:15">
      <c r="M576" s="60"/>
      <c r="N576" s="60"/>
      <c r="O576" s="60"/>
    </row>
    <row r="577" spans="13:15">
      <c r="M577" s="60"/>
      <c r="N577" s="60"/>
      <c r="O577" s="60"/>
    </row>
    <row r="578" spans="13:15">
      <c r="M578" s="60"/>
      <c r="N578" s="60"/>
      <c r="O578" s="60"/>
    </row>
    <row r="579" spans="13:15">
      <c r="M579" s="60"/>
      <c r="N579" s="60"/>
      <c r="O579" s="60"/>
    </row>
    <row r="580" spans="13:15">
      <c r="M580" s="60"/>
      <c r="N580" s="60"/>
      <c r="O580" s="60"/>
    </row>
    <row r="581" spans="13:15">
      <c r="M581" s="60"/>
      <c r="N581" s="60"/>
      <c r="O581" s="60"/>
    </row>
    <row r="582" spans="13:15">
      <c r="M582" s="60"/>
      <c r="N582" s="60"/>
      <c r="O582" s="60"/>
    </row>
    <row r="583" spans="13:15">
      <c r="M583" s="60"/>
      <c r="N583" s="60"/>
      <c r="O583" s="60"/>
    </row>
    <row r="584" spans="13:15">
      <c r="M584" s="60"/>
      <c r="N584" s="60"/>
      <c r="O584" s="60"/>
    </row>
    <row r="585" spans="13:15">
      <c r="M585" s="60"/>
      <c r="N585" s="60"/>
      <c r="O585" s="60"/>
    </row>
    <row r="586" spans="13:15">
      <c r="M586" s="60"/>
      <c r="N586" s="60"/>
      <c r="O586" s="60"/>
    </row>
    <row r="587" spans="13:15">
      <c r="M587" s="60"/>
      <c r="N587" s="60"/>
      <c r="O587" s="60"/>
    </row>
    <row r="588" spans="13:15">
      <c r="M588" s="60"/>
      <c r="N588" s="60"/>
      <c r="O588" s="60"/>
    </row>
    <row r="589" spans="13:15">
      <c r="M589" s="60"/>
      <c r="N589" s="60"/>
      <c r="O589" s="60"/>
    </row>
    <row r="590" spans="13:15">
      <c r="M590" s="60"/>
      <c r="N590" s="60"/>
      <c r="O590" s="60"/>
    </row>
    <row r="591" spans="13:15">
      <c r="M591" s="60"/>
      <c r="N591" s="60"/>
      <c r="O591" s="60"/>
    </row>
    <row r="592" spans="13:15">
      <c r="M592" s="60"/>
      <c r="N592" s="60"/>
      <c r="O592" s="60"/>
    </row>
    <row r="593" spans="13:15">
      <c r="M593" s="60"/>
      <c r="N593" s="60"/>
      <c r="O593" s="60"/>
    </row>
    <row r="594" spans="13:15">
      <c r="M594" s="60"/>
      <c r="N594" s="60"/>
      <c r="O594" s="60"/>
    </row>
    <row r="595" spans="13:15">
      <c r="M595" s="60"/>
      <c r="N595" s="60"/>
      <c r="O595" s="60"/>
    </row>
    <row r="596" spans="13:15">
      <c r="M596" s="60"/>
      <c r="N596" s="60"/>
      <c r="O596" s="60"/>
    </row>
    <row r="597" spans="13:15">
      <c r="M597" s="60"/>
      <c r="N597" s="60"/>
      <c r="O597" s="60"/>
    </row>
    <row r="598" spans="13:15">
      <c r="M598" s="60"/>
      <c r="N598" s="60"/>
      <c r="O598" s="60"/>
    </row>
    <row r="599" spans="13:15">
      <c r="M599" s="60"/>
      <c r="N599" s="60"/>
      <c r="O599" s="60"/>
    </row>
    <row r="600" spans="13:15">
      <c r="M600" s="60"/>
      <c r="N600" s="60"/>
      <c r="O600" s="60"/>
    </row>
    <row r="601" spans="13:15">
      <c r="M601" s="60"/>
      <c r="N601" s="60"/>
      <c r="O601" s="60"/>
    </row>
    <row r="602" spans="13:15">
      <c r="M602" s="60"/>
      <c r="N602" s="60"/>
      <c r="O602" s="60"/>
    </row>
    <row r="603" spans="13:15">
      <c r="M603" s="60"/>
      <c r="N603" s="60"/>
      <c r="O603" s="60"/>
    </row>
    <row r="604" spans="13:15">
      <c r="M604" s="60"/>
      <c r="N604" s="60"/>
      <c r="O604" s="60"/>
    </row>
    <row r="605" spans="13:15">
      <c r="M605" s="60"/>
      <c r="N605" s="60"/>
      <c r="O605" s="60"/>
    </row>
    <row r="606" spans="13:15">
      <c r="M606" s="60"/>
      <c r="N606" s="60"/>
      <c r="O606" s="60"/>
    </row>
    <row r="607" spans="13:15">
      <c r="M607" s="60"/>
      <c r="N607" s="60"/>
      <c r="O607" s="60"/>
    </row>
    <row r="608" spans="13:15">
      <c r="M608" s="60"/>
      <c r="N608" s="60"/>
      <c r="O608" s="60"/>
    </row>
    <row r="609" spans="13:15">
      <c r="M609" s="60"/>
      <c r="N609" s="60"/>
      <c r="O609" s="60"/>
    </row>
    <row r="610" spans="13:15">
      <c r="M610" s="60"/>
      <c r="N610" s="60"/>
      <c r="O610" s="60"/>
    </row>
    <row r="611" spans="13:15">
      <c r="M611" s="60"/>
      <c r="N611" s="60"/>
      <c r="O611" s="60"/>
    </row>
    <row r="612" spans="13:15">
      <c r="M612" s="60"/>
      <c r="N612" s="60"/>
      <c r="O612" s="60"/>
    </row>
    <row r="613" spans="13:15">
      <c r="M613" s="60"/>
      <c r="N613" s="60"/>
      <c r="O613" s="60"/>
    </row>
    <row r="614" spans="13:15">
      <c r="M614" s="60"/>
      <c r="N614" s="60"/>
      <c r="O614" s="60"/>
    </row>
    <row r="615" spans="13:15">
      <c r="M615" s="60"/>
      <c r="N615" s="60"/>
      <c r="O615" s="60"/>
    </row>
    <row r="616" spans="13:15">
      <c r="M616" s="60"/>
      <c r="N616" s="60"/>
      <c r="O616" s="60"/>
    </row>
    <row r="617" spans="13:15">
      <c r="M617" s="60"/>
      <c r="N617" s="60"/>
      <c r="O617" s="60"/>
    </row>
    <row r="618" spans="13:15">
      <c r="M618" s="60"/>
      <c r="N618" s="60"/>
      <c r="O618" s="60"/>
    </row>
    <row r="619" spans="13:15">
      <c r="M619" s="60"/>
      <c r="N619" s="60"/>
      <c r="O619" s="60"/>
    </row>
    <row r="620" spans="13:15">
      <c r="M620" s="60"/>
      <c r="N620" s="60"/>
      <c r="O620" s="60"/>
    </row>
    <row r="621" spans="13:15">
      <c r="M621" s="60"/>
      <c r="N621" s="60"/>
      <c r="O621" s="60"/>
    </row>
    <row r="622" spans="13:15">
      <c r="M622" s="60"/>
      <c r="N622" s="60"/>
      <c r="O622" s="60"/>
    </row>
    <row r="623" spans="13:15">
      <c r="M623" s="60"/>
      <c r="N623" s="60"/>
      <c r="O623" s="60"/>
    </row>
    <row r="624" spans="13:15">
      <c r="M624" s="60"/>
      <c r="N624" s="60"/>
      <c r="O624" s="60"/>
    </row>
    <row r="625" spans="13:15">
      <c r="M625" s="60"/>
      <c r="N625" s="60"/>
      <c r="O625" s="60"/>
    </row>
    <row r="626" spans="13:15">
      <c r="M626" s="60"/>
      <c r="N626" s="60"/>
      <c r="O626" s="60"/>
    </row>
    <row r="627" spans="13:15">
      <c r="M627" s="60"/>
      <c r="N627" s="60"/>
      <c r="O627" s="60"/>
    </row>
    <row r="628" spans="13:15">
      <c r="M628" s="60"/>
      <c r="N628" s="60"/>
      <c r="O628" s="60"/>
    </row>
    <row r="629" spans="13:15">
      <c r="M629" s="60"/>
      <c r="N629" s="60"/>
      <c r="O629" s="60"/>
    </row>
    <row r="630" spans="13:15">
      <c r="M630" s="60"/>
      <c r="N630" s="60"/>
      <c r="O630" s="60"/>
    </row>
    <row r="631" spans="13:15">
      <c r="M631" s="60"/>
      <c r="N631" s="60"/>
      <c r="O631" s="60"/>
    </row>
    <row r="632" spans="13:15">
      <c r="M632" s="60"/>
      <c r="N632" s="60"/>
      <c r="O632" s="60"/>
    </row>
    <row r="633" spans="13:15">
      <c r="M633" s="60"/>
      <c r="N633" s="60"/>
      <c r="O633" s="60"/>
    </row>
    <row r="634" spans="13:15">
      <c r="M634" s="60"/>
      <c r="N634" s="60"/>
      <c r="O634" s="60"/>
    </row>
    <row r="635" spans="13:15">
      <c r="M635" s="60"/>
      <c r="N635" s="60"/>
      <c r="O635" s="60"/>
    </row>
    <row r="636" spans="13:15">
      <c r="M636" s="60"/>
      <c r="N636" s="60"/>
      <c r="O636" s="60"/>
    </row>
    <row r="637" spans="13:15">
      <c r="M637" s="60"/>
      <c r="N637" s="60"/>
      <c r="O637" s="60"/>
    </row>
    <row r="638" spans="13:15">
      <c r="M638" s="60"/>
      <c r="N638" s="60"/>
      <c r="O638" s="60"/>
    </row>
    <row r="639" spans="13:15">
      <c r="M639" s="60"/>
      <c r="N639" s="60"/>
      <c r="O639" s="60"/>
    </row>
    <row r="640" spans="13:15">
      <c r="M640" s="60"/>
      <c r="N640" s="60"/>
      <c r="O640" s="60"/>
    </row>
    <row r="641" spans="13:15">
      <c r="M641" s="60"/>
      <c r="N641" s="60"/>
      <c r="O641" s="60"/>
    </row>
    <row r="642" spans="13:15">
      <c r="M642" s="60"/>
      <c r="N642" s="60"/>
      <c r="O642" s="60"/>
    </row>
    <row r="643" spans="13:15">
      <c r="M643" s="60"/>
      <c r="N643" s="60"/>
      <c r="O643" s="60"/>
    </row>
    <row r="644" spans="13:15">
      <c r="M644" s="60"/>
      <c r="N644" s="60"/>
      <c r="O644" s="60"/>
    </row>
    <row r="645" spans="13:15">
      <c r="M645" s="60"/>
      <c r="N645" s="60"/>
      <c r="O645" s="60"/>
    </row>
    <row r="646" spans="13:15">
      <c r="M646" s="60"/>
      <c r="N646" s="60"/>
      <c r="O646" s="60"/>
    </row>
    <row r="647" spans="13:15">
      <c r="M647" s="60"/>
      <c r="N647" s="60"/>
      <c r="O647" s="60"/>
    </row>
    <row r="648" spans="13:15">
      <c r="M648" s="60"/>
      <c r="N648" s="60"/>
      <c r="O648" s="60"/>
    </row>
    <row r="649" spans="13:15">
      <c r="M649" s="60"/>
      <c r="N649" s="60"/>
      <c r="O649" s="60"/>
    </row>
    <row r="650" spans="13:15">
      <c r="M650" s="60"/>
      <c r="N650" s="60"/>
      <c r="O650" s="60"/>
    </row>
    <row r="651" spans="13:15">
      <c r="M651" s="60"/>
      <c r="N651" s="60"/>
      <c r="O651" s="60"/>
    </row>
    <row r="652" spans="13:15">
      <c r="M652" s="60"/>
      <c r="N652" s="60"/>
      <c r="O652" s="60"/>
    </row>
    <row r="653" spans="13:15">
      <c r="M653" s="60"/>
      <c r="N653" s="60"/>
      <c r="O653" s="60"/>
    </row>
    <row r="654" spans="13:15">
      <c r="M654" s="60"/>
      <c r="N654" s="60"/>
      <c r="O654" s="60"/>
    </row>
    <row r="655" spans="13:15">
      <c r="M655" s="60"/>
      <c r="N655" s="60"/>
      <c r="O655" s="60"/>
    </row>
    <row r="656" spans="13:15">
      <c r="M656" s="60"/>
      <c r="N656" s="60"/>
      <c r="O656" s="60"/>
    </row>
    <row r="657" spans="13:15">
      <c r="M657" s="60"/>
      <c r="N657" s="60"/>
      <c r="O657" s="60"/>
    </row>
    <row r="658" spans="13:15">
      <c r="M658" s="60"/>
      <c r="N658" s="60"/>
      <c r="O658" s="60"/>
    </row>
    <row r="659" spans="13:15">
      <c r="M659" s="60"/>
      <c r="N659" s="60"/>
      <c r="O659" s="60"/>
    </row>
    <row r="660" spans="13:15">
      <c r="M660" s="60"/>
      <c r="N660" s="60"/>
      <c r="O660" s="60"/>
    </row>
    <row r="661" spans="13:15">
      <c r="M661" s="60"/>
      <c r="N661" s="60"/>
      <c r="O661" s="60"/>
    </row>
    <row r="662" spans="13:15">
      <c r="M662" s="60"/>
      <c r="N662" s="60"/>
      <c r="O662" s="60"/>
    </row>
    <row r="663" spans="13:15">
      <c r="M663" s="60"/>
      <c r="N663" s="60"/>
      <c r="O663" s="60"/>
    </row>
    <row r="664" spans="13:15">
      <c r="M664" s="60"/>
      <c r="N664" s="60"/>
      <c r="O664" s="60"/>
    </row>
    <row r="665" spans="13:15">
      <c r="M665" s="60"/>
      <c r="N665" s="60"/>
      <c r="O665" s="60"/>
    </row>
    <row r="666" spans="13:15">
      <c r="M666" s="60"/>
      <c r="N666" s="60"/>
      <c r="O666" s="60"/>
    </row>
    <row r="667" spans="13:15">
      <c r="M667" s="60"/>
      <c r="N667" s="60"/>
      <c r="O667" s="60"/>
    </row>
    <row r="668" spans="13:15">
      <c r="M668" s="60"/>
      <c r="N668" s="60"/>
      <c r="O668" s="60"/>
    </row>
    <row r="669" spans="13:15">
      <c r="M669" s="60"/>
      <c r="N669" s="60"/>
      <c r="O669" s="60"/>
    </row>
    <row r="670" spans="13:15">
      <c r="M670" s="60"/>
      <c r="N670" s="60"/>
      <c r="O670" s="60"/>
    </row>
    <row r="671" spans="13:15">
      <c r="M671" s="60"/>
      <c r="N671" s="60"/>
      <c r="O671" s="60"/>
    </row>
    <row r="672" spans="13:15">
      <c r="M672" s="60"/>
      <c r="N672" s="60"/>
      <c r="O672" s="60"/>
    </row>
    <row r="673" spans="13:15">
      <c r="M673" s="60"/>
      <c r="N673" s="60"/>
      <c r="O673" s="60"/>
    </row>
    <row r="674" spans="13:15">
      <c r="M674" s="60"/>
      <c r="N674" s="60"/>
      <c r="O674" s="60"/>
    </row>
    <row r="675" spans="13:15">
      <c r="M675" s="60"/>
      <c r="N675" s="60"/>
      <c r="O675" s="60"/>
    </row>
    <row r="676" spans="13:15">
      <c r="M676" s="60"/>
      <c r="N676" s="60"/>
      <c r="O676" s="60"/>
    </row>
    <row r="677" spans="13:15">
      <c r="M677" s="60"/>
      <c r="N677" s="60"/>
      <c r="O677" s="60"/>
    </row>
    <row r="678" spans="13:15">
      <c r="M678" s="60"/>
      <c r="N678" s="60"/>
      <c r="O678" s="60"/>
    </row>
    <row r="679" spans="13:15">
      <c r="M679" s="60"/>
      <c r="N679" s="60"/>
      <c r="O679" s="60"/>
    </row>
    <row r="680" spans="13:15">
      <c r="M680" s="60"/>
      <c r="N680" s="60"/>
      <c r="O680" s="60"/>
    </row>
    <row r="681" spans="13:15">
      <c r="M681" s="60"/>
      <c r="N681" s="60"/>
      <c r="O681" s="60"/>
    </row>
    <row r="682" spans="13:15">
      <c r="M682" s="60"/>
      <c r="N682" s="60"/>
      <c r="O682" s="60"/>
    </row>
    <row r="683" spans="13:15">
      <c r="M683" s="60"/>
      <c r="N683" s="60"/>
      <c r="O683" s="60"/>
    </row>
    <row r="684" spans="13:15">
      <c r="M684" s="60"/>
      <c r="N684" s="60"/>
      <c r="O684" s="60"/>
    </row>
    <row r="685" spans="13:15">
      <c r="M685" s="60"/>
      <c r="N685" s="60"/>
      <c r="O685" s="60"/>
    </row>
    <row r="686" spans="13:15">
      <c r="M686" s="60"/>
      <c r="N686" s="60"/>
      <c r="O686" s="60"/>
    </row>
    <row r="687" spans="13:15">
      <c r="M687" s="60"/>
      <c r="N687" s="60"/>
      <c r="O687" s="60"/>
    </row>
    <row r="688" spans="13:15">
      <c r="M688" s="60"/>
      <c r="N688" s="60"/>
      <c r="O688" s="60"/>
    </row>
    <row r="689" spans="13:15">
      <c r="M689" s="60"/>
      <c r="N689" s="60"/>
      <c r="O689" s="60"/>
    </row>
    <row r="690" spans="13:15">
      <c r="M690" s="60"/>
      <c r="N690" s="60"/>
      <c r="O690" s="60"/>
    </row>
    <row r="691" spans="13:15">
      <c r="M691" s="60"/>
      <c r="N691" s="60"/>
      <c r="O691" s="60"/>
    </row>
    <row r="692" spans="13:15">
      <c r="M692" s="60"/>
      <c r="N692" s="60"/>
      <c r="O692" s="60"/>
    </row>
    <row r="693" spans="13:15">
      <c r="M693" s="60"/>
      <c r="N693" s="60"/>
      <c r="O693" s="60"/>
    </row>
    <row r="694" spans="13:15">
      <c r="M694" s="60"/>
      <c r="N694" s="60"/>
      <c r="O694" s="60"/>
    </row>
    <row r="695" spans="13:15">
      <c r="M695" s="60"/>
      <c r="N695" s="60"/>
      <c r="O695" s="60"/>
    </row>
    <row r="696" spans="13:15">
      <c r="M696" s="60"/>
      <c r="N696" s="60"/>
      <c r="O696" s="60"/>
    </row>
    <row r="697" spans="13:15">
      <c r="M697" s="60"/>
      <c r="N697" s="60"/>
      <c r="O697" s="60"/>
    </row>
    <row r="698" spans="13:15">
      <c r="M698" s="60"/>
      <c r="N698" s="60"/>
      <c r="O698" s="60"/>
    </row>
    <row r="699" spans="13:15">
      <c r="M699" s="60"/>
      <c r="N699" s="60"/>
      <c r="O699" s="60"/>
    </row>
    <row r="700" spans="13:15">
      <c r="M700" s="60"/>
      <c r="N700" s="60"/>
      <c r="O700" s="60"/>
    </row>
    <row r="701" spans="13:15">
      <c r="M701" s="60"/>
      <c r="N701" s="60"/>
      <c r="O701" s="60"/>
    </row>
    <row r="702" spans="13:15">
      <c r="M702" s="60"/>
      <c r="N702" s="60"/>
      <c r="O702" s="60"/>
    </row>
    <row r="703" spans="13:15">
      <c r="M703" s="60"/>
      <c r="N703" s="60"/>
      <c r="O703" s="60"/>
    </row>
    <row r="704" spans="13:15">
      <c r="M704" s="60"/>
      <c r="N704" s="60"/>
      <c r="O704" s="60"/>
    </row>
    <row r="705" spans="13:15">
      <c r="M705" s="60"/>
      <c r="N705" s="60"/>
      <c r="O705" s="60"/>
    </row>
    <row r="706" spans="13:15">
      <c r="M706" s="60"/>
      <c r="N706" s="60"/>
      <c r="O706" s="60"/>
    </row>
    <row r="707" spans="13:15">
      <c r="M707" s="60"/>
      <c r="N707" s="60"/>
      <c r="O707" s="60"/>
    </row>
    <row r="708" spans="13:15">
      <c r="M708" s="60"/>
      <c r="N708" s="60"/>
      <c r="O708" s="60"/>
    </row>
    <row r="709" spans="13:15">
      <c r="M709" s="60"/>
      <c r="N709" s="60"/>
      <c r="O709" s="60"/>
    </row>
    <row r="710" spans="13:15">
      <c r="M710" s="60"/>
      <c r="N710" s="60"/>
      <c r="O710" s="60"/>
    </row>
    <row r="711" spans="13:15">
      <c r="M711" s="60"/>
      <c r="N711" s="60"/>
      <c r="O711" s="60"/>
    </row>
    <row r="712" spans="13:15">
      <c r="M712" s="60"/>
      <c r="N712" s="60"/>
      <c r="O712" s="60"/>
    </row>
    <row r="713" spans="13:15">
      <c r="M713" s="60"/>
      <c r="N713" s="60"/>
      <c r="O713" s="60"/>
    </row>
  </sheetData>
  <protectedRanges>
    <protectedRange sqref="C13:D14 C16:D16 B13:B16" name="Intervalo3"/>
    <protectedRange sqref="C13:D14 C16:D16 B13:B16" name="Intervalo1"/>
    <protectedRange sqref="C13:D14 C16:D16 B13:B16" name="Intervalo2"/>
    <protectedRange sqref="N3:N10" name="Intervalo3_1"/>
    <protectedRange sqref="N3:N10" name="Intervalo1_1"/>
    <protectedRange sqref="N3:N10" name="Intervalo2_1"/>
  </protectedRanges>
  <mergeCells count="6">
    <mergeCell ref="B83:B88"/>
    <mergeCell ref="B34:B45"/>
    <mergeCell ref="B46:B57"/>
    <mergeCell ref="B69:B76"/>
    <mergeCell ref="B77:B82"/>
    <mergeCell ref="B58:B6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4"/>
  <sheetViews>
    <sheetView showGridLines="0" topLeftCell="A13" zoomScale="85" zoomScaleNormal="85" workbookViewId="0">
      <selection activeCell="B22" sqref="B22"/>
    </sheetView>
  </sheetViews>
  <sheetFormatPr defaultRowHeight="15"/>
  <cols>
    <col min="1" max="2" width="12.7109375" style="171" customWidth="1"/>
    <col min="3" max="3" width="82" style="171" customWidth="1"/>
    <col min="4" max="4" width="3" style="175" customWidth="1"/>
    <col min="5" max="5" width="9.7109375" style="175" customWidth="1"/>
    <col min="6" max="6" width="33.140625" style="171" bestFit="1" customWidth="1"/>
    <col min="7" max="7" width="17.28515625" style="171" customWidth="1"/>
    <col min="8" max="8" width="17.7109375" style="172" customWidth="1"/>
    <col min="9" max="9" width="20.5703125" style="172" customWidth="1"/>
    <col min="10" max="10" width="17.7109375" style="171" customWidth="1"/>
    <col min="11" max="12" width="17.85546875" style="171" customWidth="1"/>
    <col min="13" max="13" width="15.42578125" style="171" customWidth="1"/>
    <col min="14" max="14" width="14.28515625" style="171" customWidth="1"/>
    <col min="15" max="15" width="13.140625" style="171" bestFit="1" customWidth="1"/>
    <col min="16" max="21" width="9.140625" style="171"/>
    <col min="22" max="24" width="9.140625" style="171" customWidth="1"/>
    <col min="25" max="32" width="9.140625" style="171"/>
    <col min="33" max="33" width="9.140625" style="171" customWidth="1"/>
    <col min="34" max="34" width="9.140625" style="171" hidden="1" customWidth="1"/>
    <col min="35" max="35" width="9.140625" style="171" customWidth="1"/>
    <col min="36" max="16384" width="9.140625" style="171"/>
  </cols>
  <sheetData>
    <row r="1" spans="2:34">
      <c r="B1" s="345" t="s">
        <v>253</v>
      </c>
      <c r="C1" s="345"/>
      <c r="D1" s="170"/>
      <c r="E1" s="170"/>
    </row>
    <row r="2" spans="2:34">
      <c r="B2" s="348"/>
      <c r="C2" s="348"/>
      <c r="D2" s="170"/>
      <c r="E2" s="170"/>
    </row>
    <row r="4" spans="2:34">
      <c r="B4" s="318" t="s">
        <v>254</v>
      </c>
      <c r="C4" s="319"/>
      <c r="D4" s="173"/>
      <c r="E4" s="173"/>
      <c r="F4" s="166" t="s">
        <v>255</v>
      </c>
      <c r="G4" s="174">
        <f>IF(F4="Emprego Empreendedorismo Social",1,IF(F4="Emprego Interior",2,IF(F4="Emprego Urbano",3)))</f>
        <v>1</v>
      </c>
      <c r="I4" s="98"/>
    </row>
    <row r="5" spans="2:34" ht="7.5" customHeight="1"/>
    <row r="6" spans="2:34">
      <c r="B6" s="318" t="s">
        <v>256</v>
      </c>
      <c r="C6" s="319"/>
      <c r="D6" s="173"/>
      <c r="E6" s="173"/>
      <c r="F6" s="156">
        <v>438.81</v>
      </c>
      <c r="I6" s="98"/>
    </row>
    <row r="7" spans="2:34" ht="9" customHeight="1"/>
    <row r="8" spans="2:34">
      <c r="B8" s="318" t="s">
        <v>257</v>
      </c>
      <c r="C8" s="319"/>
      <c r="D8" s="173"/>
      <c r="E8" s="173"/>
      <c r="F8" s="176">
        <f>CARACTERIZACAO!P142</f>
        <v>0</v>
      </c>
      <c r="G8" s="172"/>
      <c r="H8" s="312"/>
      <c r="I8" s="312"/>
      <c r="J8" s="312"/>
      <c r="K8" s="312"/>
      <c r="L8" s="312"/>
      <c r="AH8" s="171" t="s">
        <v>258</v>
      </c>
    </row>
    <row r="9" spans="2:34" ht="7.5" customHeight="1">
      <c r="G9" s="172"/>
      <c r="H9" s="312"/>
      <c r="I9" s="312"/>
      <c r="J9" s="312"/>
      <c r="K9" s="312"/>
      <c r="L9" s="312"/>
      <c r="AH9" s="171" t="s">
        <v>259</v>
      </c>
    </row>
    <row r="10" spans="2:34">
      <c r="B10" s="318" t="s">
        <v>260</v>
      </c>
      <c r="C10" s="319"/>
      <c r="D10" s="173"/>
      <c r="E10" s="173"/>
      <c r="F10" s="169" t="s">
        <v>347</v>
      </c>
      <c r="G10" s="172"/>
      <c r="H10" s="312"/>
      <c r="I10" s="312"/>
      <c r="J10" s="312"/>
      <c r="K10" s="312"/>
      <c r="L10" s="312"/>
    </row>
    <row r="11" spans="2:34" ht="7.5" customHeight="1">
      <c r="G11" s="172"/>
      <c r="H11" s="312"/>
      <c r="I11" s="312"/>
      <c r="J11" s="312"/>
      <c r="K11" s="312"/>
      <c r="L11" s="312"/>
    </row>
    <row r="12" spans="2:34" ht="16.5" customHeight="1">
      <c r="B12" s="318" t="s">
        <v>261</v>
      </c>
      <c r="C12" s="319"/>
      <c r="D12" s="173"/>
      <c r="E12" s="173"/>
      <c r="F12" s="167"/>
      <c r="G12" s="172"/>
      <c r="H12" s="312"/>
      <c r="I12" s="312"/>
      <c r="J12" s="312"/>
      <c r="K12" s="312"/>
      <c r="L12" s="312"/>
    </row>
    <row r="13" spans="2:34" ht="7.5" customHeight="1">
      <c r="G13" s="172"/>
      <c r="H13" s="312"/>
      <c r="I13" s="312"/>
      <c r="J13" s="312"/>
      <c r="K13" s="312"/>
      <c r="L13" s="312"/>
    </row>
    <row r="14" spans="2:34" ht="16.5" customHeight="1">
      <c r="B14" s="318" t="s">
        <v>262</v>
      </c>
      <c r="C14" s="319"/>
      <c r="D14" s="173"/>
      <c r="E14" s="173"/>
      <c r="F14" s="156" t="str">
        <f>IF(OR(CARACTERIZACAO!$G$23="Sim",CARACTERIZACAO!$G$24="Sim"),"Sim","Não")</f>
        <v>Não</v>
      </c>
      <c r="G14" s="172"/>
    </row>
    <row r="15" spans="2:34" ht="7.5" customHeight="1">
      <c r="G15" s="172"/>
      <c r="H15" s="312"/>
      <c r="I15" s="312"/>
      <c r="J15" s="312"/>
      <c r="K15" s="312"/>
      <c r="L15" s="312"/>
    </row>
    <row r="16" spans="2:34" ht="16.5" customHeight="1">
      <c r="B16" s="318" t="s">
        <v>263</v>
      </c>
      <c r="C16" s="319"/>
      <c r="D16" s="173"/>
      <c r="E16" s="173"/>
      <c r="F16" s="168">
        <v>0.223</v>
      </c>
      <c r="G16" s="172"/>
    </row>
    <row r="17" spans="1:24" ht="16.5" customHeight="1">
      <c r="C17" s="177"/>
      <c r="D17" s="173"/>
      <c r="E17" s="173"/>
      <c r="F17" s="177"/>
      <c r="G17" s="172"/>
    </row>
    <row r="18" spans="1:24" ht="16.5" customHeight="1">
      <c r="C18" s="177"/>
      <c r="D18" s="173"/>
      <c r="E18" s="173"/>
      <c r="F18" s="177"/>
      <c r="G18" s="177"/>
    </row>
    <row r="19" spans="1:24" ht="15" customHeight="1">
      <c r="E19" s="313" t="s">
        <v>264</v>
      </c>
      <c r="F19" s="314"/>
      <c r="G19" s="314"/>
      <c r="H19" s="314"/>
      <c r="I19" s="314"/>
      <c r="J19" s="314"/>
      <c r="K19" s="315"/>
      <c r="L19" s="316" t="s">
        <v>265</v>
      </c>
      <c r="M19" s="346" t="s">
        <v>266</v>
      </c>
    </row>
    <row r="20" spans="1:24" ht="45" customHeight="1">
      <c r="A20" s="310" t="s">
        <v>267</v>
      </c>
      <c r="B20" s="320" t="s">
        <v>363</v>
      </c>
      <c r="C20" s="321"/>
      <c r="E20" s="178" t="s">
        <v>268</v>
      </c>
      <c r="F20" s="179" t="s">
        <v>269</v>
      </c>
      <c r="G20" s="179" t="s">
        <v>270</v>
      </c>
      <c r="H20" s="179" t="s">
        <v>271</v>
      </c>
      <c r="I20" s="180" t="s">
        <v>272</v>
      </c>
      <c r="J20" s="180" t="s">
        <v>273</v>
      </c>
      <c r="K20" s="178" t="s">
        <v>274</v>
      </c>
      <c r="L20" s="317"/>
      <c r="M20" s="347"/>
    </row>
    <row r="21" spans="1:24" ht="21" customHeight="1">
      <c r="A21" s="311"/>
      <c r="B21" s="322"/>
      <c r="C21" s="323"/>
      <c r="E21" s="181" t="s">
        <v>275</v>
      </c>
      <c r="F21" s="182" t="s">
        <v>276</v>
      </c>
      <c r="G21" s="182" t="s">
        <v>277</v>
      </c>
      <c r="H21" s="182" t="s">
        <v>278</v>
      </c>
      <c r="I21" s="183" t="s">
        <v>279</v>
      </c>
      <c r="J21" s="183" t="s">
        <v>280</v>
      </c>
      <c r="K21" s="181" t="s">
        <v>281</v>
      </c>
      <c r="L21" s="184" t="s">
        <v>282</v>
      </c>
      <c r="M21" s="185" t="s">
        <v>283</v>
      </c>
    </row>
    <row r="22" spans="1:24" ht="53.25" customHeight="1">
      <c r="A22" s="99" t="str">
        <f>IF(C22&lt;&gt;"",1,"")</f>
        <v/>
      </c>
      <c r="B22" s="99" t="str">
        <f>CARACTERIZACAO!S141</f>
        <v/>
      </c>
      <c r="C22" s="186" t="str">
        <f>IF(CARACTERIZACAO!C141="","",CARACTERIZACAO!C141)</f>
        <v/>
      </c>
      <c r="E22" s="187">
        <f>IF(CARACTERIZACAO!I141="","",CARACTERIZACAO!I141)</f>
        <v>36</v>
      </c>
      <c r="F22" s="100">
        <f>IF($B22="",0,IF($G$4=1,ROUND($F$6*3*E22,2),IF($G$4=2,ROUND($F$6*2.5*E22,2),IF($G$4=3,ROUND($F$6*2*E22,2)))))</f>
        <v>0</v>
      </c>
      <c r="G22" s="100">
        <f>IF(OR($G$4=1,$X22="e"),0,IF(OR($F$12="SIM",X22="d",$F$14="SIM"),ROUND($F$6*0.5*E22,2),0))</f>
        <v>0</v>
      </c>
      <c r="H22" s="100">
        <f>ROUND((F22+G22)*$F$16,2)</f>
        <v>0</v>
      </c>
      <c r="I22" s="188">
        <f>CARACTERIZACAO!$I141*CARACTERIZACAO!$J141</f>
        <v>0</v>
      </c>
      <c r="J22" s="188">
        <f>ROUND(I22*$F$16,2)</f>
        <v>0</v>
      </c>
      <c r="K22" s="100">
        <f>IFERROR(IF(F22+G22+H22&lt;I22+J22,F22+G22+H22,I22+J22),0)</f>
        <v>0</v>
      </c>
      <c r="L22" s="100">
        <f>ROUND(K22*0.4,2)</f>
        <v>0</v>
      </c>
      <c r="M22" s="101">
        <f>K22+L22</f>
        <v>0</v>
      </c>
      <c r="N22" s="189"/>
      <c r="O22" s="190"/>
      <c r="P22" s="191"/>
      <c r="X22" s="171" t="str">
        <f>LEFT(B22,1)</f>
        <v/>
      </c>
    </row>
    <row r="23" spans="1:24" ht="53.25" customHeight="1">
      <c r="A23" s="99" t="str">
        <f t="shared" ref="A23:A36" si="0">IF(C23&lt;&gt;"",A22+1,"")</f>
        <v/>
      </c>
      <c r="B23" s="99" t="str">
        <f>CARACTERIZACAO!S142</f>
        <v/>
      </c>
      <c r="C23" s="186" t="str">
        <f>IF(CARACTERIZACAO!C142="","",CARACTERIZACAO!C142)</f>
        <v/>
      </c>
      <c r="E23" s="187">
        <f>IF(CARACTERIZACAO!I142="","",CARACTERIZACAO!I142)</f>
        <v>36</v>
      </c>
      <c r="F23" s="100">
        <f>IF($B23="",0,IF($G$4=1,ROUND($F$6*3*E23,2),IF($G$4=2,ROUND($F$6*2.5*E23,2),IF($G$4=3,ROUND($F$6*2*E23,2)))))</f>
        <v>0</v>
      </c>
      <c r="G23" s="100">
        <f t="shared" ref="G23:G36" si="1">IF(OR($G$4=1,$X23="e"),0,IF(OR($F$12="SIM",X23="d",$F$14="SIM"),ROUND($F$6*0.5*E23,2),0))</f>
        <v>0</v>
      </c>
      <c r="H23" s="100">
        <f t="shared" ref="H23:H36" si="2">ROUND((F23+G23)*$F$16,2)</f>
        <v>0</v>
      </c>
      <c r="I23" s="188">
        <f>CARACTERIZACAO!$I142*CARACTERIZACAO!$J142</f>
        <v>0</v>
      </c>
      <c r="J23" s="188">
        <f t="shared" ref="J23:J36" si="3">ROUND(I23*$F$16,2)</f>
        <v>0</v>
      </c>
      <c r="K23" s="100">
        <f>IFERROR(IF(F23+G23+H23&lt;I23+J23,F23+G23+H23,I23+J23),0)</f>
        <v>0</v>
      </c>
      <c r="L23" s="100">
        <f t="shared" ref="L23:L36" si="4">ROUND(K23*0.4,2)</f>
        <v>0</v>
      </c>
      <c r="M23" s="101">
        <f t="shared" ref="M23:M28" si="5">K23+L23</f>
        <v>0</v>
      </c>
      <c r="N23" s="192"/>
      <c r="X23" s="171" t="str">
        <f>LEFT(B23,1)</f>
        <v/>
      </c>
    </row>
    <row r="24" spans="1:24" ht="53.25" customHeight="1">
      <c r="A24" s="99" t="str">
        <f t="shared" si="0"/>
        <v/>
      </c>
      <c r="B24" s="99" t="str">
        <f>CARACTERIZACAO!S143</f>
        <v/>
      </c>
      <c r="C24" s="186" t="str">
        <f>IF(CARACTERIZACAO!C143="","",CARACTERIZACAO!C143)</f>
        <v/>
      </c>
      <c r="E24" s="187">
        <f>IF(CARACTERIZACAO!I143="","",CARACTERIZACAO!I143)</f>
        <v>36</v>
      </c>
      <c r="F24" s="100">
        <f>IF($B24="",0,IF($G$4=1,ROUND($F$6*3*E24,2),IF($G$4=2,ROUND($F$6*2.5*E24,2),IF($G$4=3,ROUND($F$6*2*E24,2)))))</f>
        <v>0</v>
      </c>
      <c r="G24" s="100">
        <f t="shared" si="1"/>
        <v>0</v>
      </c>
      <c r="H24" s="100">
        <f t="shared" si="2"/>
        <v>0</v>
      </c>
      <c r="I24" s="188">
        <f>CARACTERIZACAO!$I143*CARACTERIZACAO!$J143</f>
        <v>0</v>
      </c>
      <c r="J24" s="188">
        <f t="shared" si="3"/>
        <v>0</v>
      </c>
      <c r="K24" s="100">
        <f t="shared" ref="K24:K35" si="6">IFERROR(IF(F24+G24+H24&lt;I24+J24,F24+G24+H24,I24+J24),0)</f>
        <v>0</v>
      </c>
      <c r="L24" s="100">
        <f t="shared" si="4"/>
        <v>0</v>
      </c>
      <c r="M24" s="101">
        <f t="shared" si="5"/>
        <v>0</v>
      </c>
      <c r="N24" s="192"/>
      <c r="X24" s="171" t="str">
        <f t="shared" ref="X24:X37" si="7">LEFT(B24,1)</f>
        <v/>
      </c>
    </row>
    <row r="25" spans="1:24" ht="53.25" customHeight="1">
      <c r="A25" s="99" t="str">
        <f t="shared" si="0"/>
        <v/>
      </c>
      <c r="B25" s="99" t="str">
        <f>CARACTERIZACAO!S144</f>
        <v/>
      </c>
      <c r="C25" s="186" t="str">
        <f>IF(CARACTERIZACAO!C144="","",CARACTERIZACAO!C144)</f>
        <v/>
      </c>
      <c r="E25" s="187">
        <f>IF(CARACTERIZACAO!I144="","",CARACTERIZACAO!I144)</f>
        <v>36</v>
      </c>
      <c r="F25" s="100">
        <f>IF($B25="",0,IF($G$4=1,ROUND($F$6*2.5*E25,2),IF($G$4=2,ROUND($F$6*2*E25,2),IF($G$4=3,ROUND($F$6*1.5*E25,2)))))</f>
        <v>0</v>
      </c>
      <c r="G25" s="100">
        <f t="shared" si="1"/>
        <v>0</v>
      </c>
      <c r="H25" s="100">
        <f t="shared" si="2"/>
        <v>0</v>
      </c>
      <c r="I25" s="188">
        <f>CARACTERIZACAO!$I144*CARACTERIZACAO!$J144</f>
        <v>0</v>
      </c>
      <c r="J25" s="188">
        <f t="shared" si="3"/>
        <v>0</v>
      </c>
      <c r="K25" s="100">
        <f t="shared" si="6"/>
        <v>0</v>
      </c>
      <c r="L25" s="100">
        <f t="shared" si="4"/>
        <v>0</v>
      </c>
      <c r="M25" s="101">
        <f t="shared" si="5"/>
        <v>0</v>
      </c>
      <c r="X25" s="171" t="str">
        <f t="shared" si="7"/>
        <v/>
      </c>
    </row>
    <row r="26" spans="1:24" ht="53.25" customHeight="1">
      <c r="A26" s="99" t="str">
        <f t="shared" si="0"/>
        <v/>
      </c>
      <c r="B26" s="99" t="str">
        <f>CARACTERIZACAO!S145</f>
        <v/>
      </c>
      <c r="C26" s="186" t="str">
        <f>IF(CARACTERIZACAO!C145="","",CARACTERIZACAO!C145)</f>
        <v/>
      </c>
      <c r="E26" s="187">
        <f>IF(CARACTERIZACAO!I145="","",CARACTERIZACAO!I145)</f>
        <v>36</v>
      </c>
      <c r="F26" s="100">
        <f>IF($B26="",0,IF($G$4=1,ROUND($F$6*2.5*E26,2),IF($G$4=2,ROUND($F$6*2*E26,2),IF($G$4=3,ROUND($F$6*1.5*E26,2)))))</f>
        <v>0</v>
      </c>
      <c r="G26" s="100">
        <f t="shared" si="1"/>
        <v>0</v>
      </c>
      <c r="H26" s="100">
        <f t="shared" si="2"/>
        <v>0</v>
      </c>
      <c r="I26" s="188">
        <f>CARACTERIZACAO!$I145*CARACTERIZACAO!$J145</f>
        <v>0</v>
      </c>
      <c r="J26" s="188">
        <f t="shared" si="3"/>
        <v>0</v>
      </c>
      <c r="K26" s="100">
        <f t="shared" si="6"/>
        <v>0</v>
      </c>
      <c r="L26" s="100">
        <f t="shared" si="4"/>
        <v>0</v>
      </c>
      <c r="M26" s="101">
        <f t="shared" si="5"/>
        <v>0</v>
      </c>
      <c r="X26" s="171" t="str">
        <f t="shared" si="7"/>
        <v/>
      </c>
    </row>
    <row r="27" spans="1:24" ht="53.25" customHeight="1">
      <c r="A27" s="99" t="str">
        <f t="shared" si="0"/>
        <v/>
      </c>
      <c r="B27" s="99" t="str">
        <f>CARACTERIZACAO!S146</f>
        <v/>
      </c>
      <c r="C27" s="186" t="str">
        <f>IF(CARACTERIZACAO!C146="","",CARACTERIZACAO!C146)</f>
        <v/>
      </c>
      <c r="E27" s="187">
        <f>IF(CARACTERIZACAO!I146="","",CARACTERIZACAO!I146)</f>
        <v>36</v>
      </c>
      <c r="F27" s="100">
        <f>IF($B27="",0,IF($G$4=1,ROUND($F$6*2.5*E27,2),IF($G$4=2,ROUND($F$6*2*E27,2),IF($G$4=3,ROUND($F$6*1.5*E27,2)))))</f>
        <v>0</v>
      </c>
      <c r="G27" s="100">
        <f t="shared" si="1"/>
        <v>0</v>
      </c>
      <c r="H27" s="100">
        <f t="shared" si="2"/>
        <v>0</v>
      </c>
      <c r="I27" s="188">
        <f>CARACTERIZACAO!$I146*CARACTERIZACAO!$J146</f>
        <v>0</v>
      </c>
      <c r="J27" s="188">
        <f t="shared" si="3"/>
        <v>0</v>
      </c>
      <c r="K27" s="100">
        <f t="shared" si="6"/>
        <v>0</v>
      </c>
      <c r="L27" s="100">
        <f t="shared" si="4"/>
        <v>0</v>
      </c>
      <c r="M27" s="101">
        <f t="shared" si="5"/>
        <v>0</v>
      </c>
      <c r="X27" s="171" t="str">
        <f t="shared" si="7"/>
        <v/>
      </c>
    </row>
    <row r="28" spans="1:24" ht="53.25" customHeight="1">
      <c r="A28" s="99" t="str">
        <f t="shared" si="0"/>
        <v/>
      </c>
      <c r="B28" s="99" t="str">
        <f>CARACTERIZACAO!S147</f>
        <v/>
      </c>
      <c r="C28" s="186" t="str">
        <f>IF(CARACTERIZACAO!C147="","",CARACTERIZACAO!C147)</f>
        <v/>
      </c>
      <c r="E28" s="187">
        <f>IF(CARACTERIZACAO!I147="","",CARACTERIZACAO!I147)</f>
        <v>36</v>
      </c>
      <c r="F28" s="100">
        <f>IF($B28="",0,IF($G$4=1,ROUND($F$6*2*E28,2),IF($G$4=2,ROUND($F$6*1.5*E28,2),IF($G$4=3,ROUND($F$6*1*E28,2)))))</f>
        <v>0</v>
      </c>
      <c r="G28" s="100">
        <f t="shared" si="1"/>
        <v>0</v>
      </c>
      <c r="H28" s="100">
        <f t="shared" si="2"/>
        <v>0</v>
      </c>
      <c r="I28" s="188">
        <f>CARACTERIZACAO!$I147*CARACTERIZACAO!$J147</f>
        <v>0</v>
      </c>
      <c r="J28" s="188">
        <f t="shared" si="3"/>
        <v>0</v>
      </c>
      <c r="K28" s="100">
        <f t="shared" si="6"/>
        <v>0</v>
      </c>
      <c r="L28" s="100">
        <f t="shared" si="4"/>
        <v>0</v>
      </c>
      <c r="M28" s="101">
        <f t="shared" si="5"/>
        <v>0</v>
      </c>
      <c r="X28" s="171" t="str">
        <f t="shared" si="7"/>
        <v/>
      </c>
    </row>
    <row r="29" spans="1:24" ht="53.25" customHeight="1">
      <c r="A29" s="99" t="str">
        <f t="shared" si="0"/>
        <v/>
      </c>
      <c r="B29" s="99" t="str">
        <f>CARACTERIZACAO!S148</f>
        <v/>
      </c>
      <c r="C29" s="186" t="str">
        <f>IF(CARACTERIZACAO!C148="","",CARACTERIZACAO!C148)</f>
        <v/>
      </c>
      <c r="E29" s="187">
        <f>IF(CARACTERIZACAO!I148="","",CARACTERIZACAO!I148)</f>
        <v>36</v>
      </c>
      <c r="F29" s="100">
        <f>IF($B29="",0,IF($G$4=1,ROUND($F$6*2*E29,2),IF($G$4=2,ROUND($F$6*1.5*E29,2),IF($G$4=3,ROUND($F$6*1*E29,2)))))</f>
        <v>0</v>
      </c>
      <c r="G29" s="100">
        <f t="shared" si="1"/>
        <v>0</v>
      </c>
      <c r="H29" s="100">
        <f t="shared" si="2"/>
        <v>0</v>
      </c>
      <c r="I29" s="188">
        <f>CARACTERIZACAO!$I148*CARACTERIZACAO!$J148</f>
        <v>0</v>
      </c>
      <c r="J29" s="188">
        <f t="shared" si="3"/>
        <v>0</v>
      </c>
      <c r="K29" s="100">
        <f t="shared" si="6"/>
        <v>0</v>
      </c>
      <c r="L29" s="100">
        <f t="shared" si="4"/>
        <v>0</v>
      </c>
      <c r="M29" s="101">
        <f t="shared" ref="M29:M36" si="8">K29</f>
        <v>0</v>
      </c>
      <c r="P29" s="192"/>
      <c r="X29" s="171" t="str">
        <f t="shared" si="7"/>
        <v/>
      </c>
    </row>
    <row r="30" spans="1:24" ht="53.25" customHeight="1">
      <c r="A30" s="99" t="str">
        <f t="shared" si="0"/>
        <v/>
      </c>
      <c r="B30" s="99" t="str">
        <f>CARACTERIZACAO!S149</f>
        <v/>
      </c>
      <c r="C30" s="186" t="str">
        <f>IF(CARACTERIZACAO!C149="","",CARACTERIZACAO!C149)</f>
        <v/>
      </c>
      <c r="E30" s="187">
        <f>IF(CARACTERIZACAO!I149="","",CARACTERIZACAO!I149)</f>
        <v>36</v>
      </c>
      <c r="F30" s="100">
        <f>IF($B30="",0,IF($G$4=1,ROUND($F$6*2*E30,2),IF($G$4=2,ROUND($F$6*1.5*E30,2),IF($G$4=3,ROUND($F$6*1*E30,2)))))</f>
        <v>0</v>
      </c>
      <c r="G30" s="100">
        <f>IF(OR($G$4=1,$X30="e"),0,IF(OR($F$12="SIM",X30="d",$F$14="SIM"),ROUND($F$6*0.5*E30,2),0))</f>
        <v>0</v>
      </c>
      <c r="H30" s="100">
        <f t="shared" si="2"/>
        <v>0</v>
      </c>
      <c r="I30" s="188">
        <f>CARACTERIZACAO!$I149*CARACTERIZACAO!$J149</f>
        <v>0</v>
      </c>
      <c r="J30" s="188">
        <f t="shared" si="3"/>
        <v>0</v>
      </c>
      <c r="K30" s="100">
        <f t="shared" si="6"/>
        <v>0</v>
      </c>
      <c r="L30" s="100">
        <f t="shared" si="4"/>
        <v>0</v>
      </c>
      <c r="M30" s="101">
        <f t="shared" si="8"/>
        <v>0</v>
      </c>
      <c r="P30" s="192"/>
      <c r="X30" s="171" t="str">
        <f t="shared" si="7"/>
        <v/>
      </c>
    </row>
    <row r="31" spans="1:24" ht="53.25" customHeight="1">
      <c r="A31" s="99" t="str">
        <f t="shared" si="0"/>
        <v/>
      </c>
      <c r="B31" s="99" t="str">
        <f>CARACTERIZACAO!S150</f>
        <v/>
      </c>
      <c r="C31" s="186" t="str">
        <f>IF(CARACTERIZACAO!C150="","",CARACTERIZACAO!C150)</f>
        <v/>
      </c>
      <c r="E31" s="187">
        <f>IF(CARACTERIZACAO!I150="","",CARACTERIZACAO!I150)</f>
        <v>36</v>
      </c>
      <c r="F31" s="100">
        <f t="shared" ref="F31:F36" si="9">IF($B31="",0,IF($G$4=1,ROUND($F$6*2*E31,2),IF($G$4=2,ROUND($F$6*1.5*E31,2),IF($G$4=3,ROUND($F$6*1*E31,2)))))</f>
        <v>0</v>
      </c>
      <c r="G31" s="100">
        <f t="shared" si="1"/>
        <v>0</v>
      </c>
      <c r="H31" s="100">
        <f t="shared" si="2"/>
        <v>0</v>
      </c>
      <c r="I31" s="188">
        <f>CARACTERIZACAO!$I150*CARACTERIZACAO!$J150</f>
        <v>0</v>
      </c>
      <c r="J31" s="188">
        <f t="shared" si="3"/>
        <v>0</v>
      </c>
      <c r="K31" s="100">
        <f t="shared" si="6"/>
        <v>0</v>
      </c>
      <c r="L31" s="100">
        <f t="shared" si="4"/>
        <v>0</v>
      </c>
      <c r="M31" s="101">
        <f t="shared" si="8"/>
        <v>0</v>
      </c>
      <c r="X31" s="171" t="str">
        <f t="shared" si="7"/>
        <v/>
      </c>
    </row>
    <row r="32" spans="1:24" ht="53.25" customHeight="1">
      <c r="A32" s="99" t="str">
        <f t="shared" si="0"/>
        <v/>
      </c>
      <c r="B32" s="99" t="str">
        <f>CARACTERIZACAO!S151</f>
        <v/>
      </c>
      <c r="C32" s="186" t="str">
        <f>IF(CARACTERIZACAO!C151="","",CARACTERIZACAO!C151)</f>
        <v/>
      </c>
      <c r="E32" s="187">
        <f>IF(CARACTERIZACAO!I151="","",CARACTERIZACAO!I151)</f>
        <v>36</v>
      </c>
      <c r="F32" s="100">
        <f t="shared" si="9"/>
        <v>0</v>
      </c>
      <c r="G32" s="100">
        <f t="shared" si="1"/>
        <v>0</v>
      </c>
      <c r="H32" s="100">
        <f t="shared" si="2"/>
        <v>0</v>
      </c>
      <c r="I32" s="188">
        <f>CARACTERIZACAO!$I151*CARACTERIZACAO!$J151</f>
        <v>0</v>
      </c>
      <c r="J32" s="188">
        <f t="shared" si="3"/>
        <v>0</v>
      </c>
      <c r="K32" s="100">
        <f t="shared" si="6"/>
        <v>0</v>
      </c>
      <c r="L32" s="100">
        <f t="shared" si="4"/>
        <v>0</v>
      </c>
      <c r="M32" s="101">
        <f t="shared" si="8"/>
        <v>0</v>
      </c>
      <c r="X32" s="171" t="str">
        <f t="shared" si="7"/>
        <v/>
      </c>
    </row>
    <row r="33" spans="1:24" ht="53.25" customHeight="1">
      <c r="A33" s="99" t="str">
        <f t="shared" si="0"/>
        <v/>
      </c>
      <c r="B33" s="99" t="str">
        <f>CARACTERIZACAO!S152</f>
        <v/>
      </c>
      <c r="C33" s="186" t="str">
        <f>IF(CARACTERIZACAO!C152="","",CARACTERIZACAO!C152)</f>
        <v/>
      </c>
      <c r="E33" s="187">
        <f>IF(CARACTERIZACAO!I152="","",CARACTERIZACAO!I152)</f>
        <v>36</v>
      </c>
      <c r="F33" s="100">
        <f t="shared" si="9"/>
        <v>0</v>
      </c>
      <c r="G33" s="100">
        <f t="shared" si="1"/>
        <v>0</v>
      </c>
      <c r="H33" s="100">
        <f t="shared" si="2"/>
        <v>0</v>
      </c>
      <c r="I33" s="188">
        <f>CARACTERIZACAO!$I152*CARACTERIZACAO!$J152</f>
        <v>0</v>
      </c>
      <c r="J33" s="188">
        <f t="shared" si="3"/>
        <v>0</v>
      </c>
      <c r="K33" s="100">
        <f t="shared" si="6"/>
        <v>0</v>
      </c>
      <c r="L33" s="100">
        <f t="shared" si="4"/>
        <v>0</v>
      </c>
      <c r="M33" s="101">
        <f t="shared" si="8"/>
        <v>0</v>
      </c>
      <c r="X33" s="171" t="str">
        <f t="shared" si="7"/>
        <v/>
      </c>
    </row>
    <row r="34" spans="1:24" ht="53.25" customHeight="1">
      <c r="A34" s="99" t="str">
        <f t="shared" si="0"/>
        <v/>
      </c>
      <c r="B34" s="99" t="str">
        <f>CARACTERIZACAO!S153</f>
        <v/>
      </c>
      <c r="C34" s="186" t="str">
        <f>IF(CARACTERIZACAO!C153="","",CARACTERIZACAO!C153)</f>
        <v/>
      </c>
      <c r="E34" s="187">
        <f>IF(CARACTERIZACAO!I153="","",CARACTERIZACAO!I153)</f>
        <v>36</v>
      </c>
      <c r="F34" s="100">
        <f t="shared" si="9"/>
        <v>0</v>
      </c>
      <c r="G34" s="100">
        <f t="shared" si="1"/>
        <v>0</v>
      </c>
      <c r="H34" s="100">
        <f t="shared" si="2"/>
        <v>0</v>
      </c>
      <c r="I34" s="188">
        <f>CARACTERIZACAO!$I153*CARACTERIZACAO!$J153</f>
        <v>0</v>
      </c>
      <c r="J34" s="188">
        <f t="shared" si="3"/>
        <v>0</v>
      </c>
      <c r="K34" s="100">
        <f t="shared" si="6"/>
        <v>0</v>
      </c>
      <c r="L34" s="100">
        <f t="shared" si="4"/>
        <v>0</v>
      </c>
      <c r="M34" s="101">
        <f t="shared" si="8"/>
        <v>0</v>
      </c>
      <c r="X34" s="171" t="str">
        <f t="shared" si="7"/>
        <v/>
      </c>
    </row>
    <row r="35" spans="1:24" ht="53.25" customHeight="1">
      <c r="A35" s="99" t="str">
        <f t="shared" si="0"/>
        <v/>
      </c>
      <c r="B35" s="99" t="str">
        <f>CARACTERIZACAO!S154</f>
        <v/>
      </c>
      <c r="C35" s="186" t="str">
        <f>IF(CARACTERIZACAO!C154="","",CARACTERIZACAO!C154)</f>
        <v/>
      </c>
      <c r="E35" s="187">
        <f>IF(CARACTERIZACAO!I154="","",CARACTERIZACAO!I154)</f>
        <v>36</v>
      </c>
      <c r="F35" s="100">
        <f t="shared" si="9"/>
        <v>0</v>
      </c>
      <c r="G35" s="100">
        <f t="shared" ref="G35" si="10">IF(OR($G$4=1,$X35="e"),0,IF(OR($F$12="SIM",X35="d",$F$14="SIM"),ROUND($F$6*0.5*E35,2),0))</f>
        <v>0</v>
      </c>
      <c r="H35" s="100">
        <f t="shared" ref="H35" si="11">ROUND((F35+G35)*$F$16,2)</f>
        <v>0</v>
      </c>
      <c r="I35" s="188">
        <f>CARACTERIZACAO!$I154*CARACTERIZACAO!$J154</f>
        <v>0</v>
      </c>
      <c r="J35" s="188">
        <f t="shared" ref="J35" si="12">ROUND(I35*$F$16,2)</f>
        <v>0</v>
      </c>
      <c r="K35" s="100">
        <f t="shared" si="6"/>
        <v>0</v>
      </c>
      <c r="L35" s="100">
        <f t="shared" ref="L35" si="13">ROUND(K35*0.4,2)</f>
        <v>0</v>
      </c>
      <c r="M35" s="101">
        <f t="shared" ref="M35" si="14">K35</f>
        <v>0</v>
      </c>
      <c r="X35" s="171" t="str">
        <f t="shared" si="7"/>
        <v/>
      </c>
    </row>
    <row r="36" spans="1:24" ht="53.25" customHeight="1">
      <c r="A36" s="99" t="str">
        <f t="shared" si="0"/>
        <v/>
      </c>
      <c r="B36" s="99" t="str">
        <f>CARACTERIZACAO!S155</f>
        <v/>
      </c>
      <c r="C36" s="186" t="str">
        <f>IF(CARACTERIZACAO!C155="","",CARACTERIZACAO!C155)</f>
        <v/>
      </c>
      <c r="E36" s="187">
        <f>IF(CARACTERIZACAO!I155="","",CARACTERIZACAO!I155)</f>
        <v>36</v>
      </c>
      <c r="F36" s="100">
        <f t="shared" si="9"/>
        <v>0</v>
      </c>
      <c r="G36" s="100">
        <f t="shared" si="1"/>
        <v>0</v>
      </c>
      <c r="H36" s="100">
        <f t="shared" si="2"/>
        <v>0</v>
      </c>
      <c r="I36" s="188">
        <f>CARACTERIZACAO!$I155*CARACTERIZACAO!$J155</f>
        <v>0</v>
      </c>
      <c r="J36" s="188">
        <f t="shared" si="3"/>
        <v>0</v>
      </c>
      <c r="K36" s="100">
        <f>IFERROR(IF(F36+G36+H36&lt;I36+J36,F36+G36+H36,I36+J36),0)</f>
        <v>0</v>
      </c>
      <c r="L36" s="100">
        <f t="shared" si="4"/>
        <v>0</v>
      </c>
      <c r="M36" s="101">
        <f t="shared" si="8"/>
        <v>0</v>
      </c>
      <c r="X36" s="171" t="str">
        <f t="shared" si="7"/>
        <v/>
      </c>
    </row>
    <row r="37" spans="1:24" ht="15" customHeight="1">
      <c r="E37" s="193"/>
      <c r="F37" s="193"/>
      <c r="G37" s="193"/>
      <c r="H37" s="193"/>
      <c r="J37" s="172"/>
      <c r="K37" s="103">
        <f>SUMIF(K22:K36,"&lt;&gt;#N/D")</f>
        <v>0</v>
      </c>
      <c r="L37" s="103">
        <f>SUMIF(L22:L36,"&lt;&gt;#N/D")</f>
        <v>0</v>
      </c>
      <c r="M37" s="103">
        <f>SUMIF(M22:M36,"&lt;&gt;#N/D")</f>
        <v>0</v>
      </c>
      <c r="X37" s="171" t="str">
        <f t="shared" si="7"/>
        <v/>
      </c>
    </row>
    <row r="38" spans="1:24">
      <c r="J38" s="194"/>
    </row>
    <row r="39" spans="1:24">
      <c r="E39" s="330" t="s">
        <v>287</v>
      </c>
      <c r="F39" s="331"/>
      <c r="G39" s="331"/>
      <c r="H39" s="332"/>
      <c r="I39" s="195"/>
      <c r="J39" s="196">
        <f>SUMIF(X22:X36,"a",K22:K36)</f>
        <v>0</v>
      </c>
    </row>
    <row r="40" spans="1:24">
      <c r="J40" s="194"/>
    </row>
    <row r="41" spans="1:24" ht="12.75" customHeight="1">
      <c r="E41" s="333" t="s">
        <v>288</v>
      </c>
      <c r="F41" s="334"/>
      <c r="G41" s="334"/>
      <c r="H41" s="335"/>
      <c r="I41" s="197"/>
      <c r="J41" s="198">
        <f>SUMIF(X22:X36,"&lt;&gt;a",K22:K36)</f>
        <v>0</v>
      </c>
    </row>
    <row r="43" spans="1:24" ht="12.75" customHeight="1">
      <c r="E43" s="336" t="s">
        <v>289</v>
      </c>
      <c r="F43" s="337"/>
      <c r="G43" s="337"/>
      <c r="H43" s="338"/>
      <c r="I43" s="199"/>
      <c r="J43" s="200">
        <f>J39+J41</f>
        <v>0</v>
      </c>
    </row>
    <row r="44" spans="1:24" hidden="1"/>
    <row r="45" spans="1:24" s="201" customFormat="1" ht="15" hidden="1" customHeight="1">
      <c r="E45" s="324" t="s">
        <v>290</v>
      </c>
      <c r="F45" s="325"/>
      <c r="G45" s="325"/>
      <c r="H45" s="326"/>
      <c r="I45" s="202"/>
      <c r="J45" s="104">
        <f>ROUND(M37*0.85,2)</f>
        <v>0</v>
      </c>
    </row>
    <row r="46" spans="1:24" s="201" customFormat="1" hidden="1">
      <c r="H46" s="203"/>
      <c r="I46" s="203"/>
      <c r="J46" s="204"/>
    </row>
    <row r="47" spans="1:24" s="201" customFormat="1" ht="15" hidden="1" customHeight="1">
      <c r="E47" s="339" t="s">
        <v>291</v>
      </c>
      <c r="F47" s="340"/>
      <c r="G47" s="340"/>
      <c r="H47" s="341"/>
      <c r="I47" s="205"/>
      <c r="J47" s="206">
        <f>M37-J45</f>
        <v>0</v>
      </c>
    </row>
    <row r="48" spans="1:24" hidden="1"/>
    <row r="50" spans="5:10" ht="15" customHeight="1">
      <c r="E50" s="342" t="s">
        <v>265</v>
      </c>
      <c r="F50" s="343"/>
      <c r="G50" s="343"/>
      <c r="H50" s="344"/>
      <c r="I50" s="207"/>
      <c r="J50" s="208">
        <f>L37</f>
        <v>0</v>
      </c>
    </row>
    <row r="51" spans="5:10" hidden="1"/>
    <row r="52" spans="5:10" s="201" customFormat="1" ht="15" hidden="1" customHeight="1">
      <c r="E52" s="324" t="s">
        <v>292</v>
      </c>
      <c r="F52" s="325"/>
      <c r="G52" s="325"/>
      <c r="H52" s="326"/>
      <c r="I52" s="202"/>
      <c r="J52" s="206">
        <f>J50+J45</f>
        <v>0</v>
      </c>
    </row>
    <row r="54" spans="5:10">
      <c r="E54" s="327" t="s">
        <v>293</v>
      </c>
      <c r="F54" s="328"/>
      <c r="G54" s="328"/>
      <c r="H54" s="329"/>
      <c r="I54" s="209"/>
      <c r="J54" s="210">
        <f>J43+J50</f>
        <v>0</v>
      </c>
    </row>
  </sheetData>
  <sheetProtection algorithmName="SHA-512" hashValue="DEO24rw2Y3oqIuWUj/5s1Duy80Gz2zKHnHKFavWo4gyeS4ucYZHClrsu3khLq8Rv6OIT5YaW1+3el0abu0NnUw==" saltValue="/9A24r8sQpk2UXRfgOHYSQ==" spinCount="100000" sheet="1" objects="1" scenarios="1"/>
  <dataConsolidate/>
  <mergeCells count="29">
    <mergeCell ref="B1:C1"/>
    <mergeCell ref="B4:C4"/>
    <mergeCell ref="B6:C6"/>
    <mergeCell ref="B8:C8"/>
    <mergeCell ref="M19:M20"/>
    <mergeCell ref="H8:L8"/>
    <mergeCell ref="B2:C2"/>
    <mergeCell ref="E52:H52"/>
    <mergeCell ref="E54:H54"/>
    <mergeCell ref="E39:H39"/>
    <mergeCell ref="E41:H41"/>
    <mergeCell ref="E43:H43"/>
    <mergeCell ref="E45:H45"/>
    <mergeCell ref="E47:H47"/>
    <mergeCell ref="E50:H50"/>
    <mergeCell ref="A20:A21"/>
    <mergeCell ref="H9:L9"/>
    <mergeCell ref="H10:L10"/>
    <mergeCell ref="H11:L11"/>
    <mergeCell ref="H12:L12"/>
    <mergeCell ref="E19:K19"/>
    <mergeCell ref="L19:L20"/>
    <mergeCell ref="B10:C10"/>
    <mergeCell ref="B12:C12"/>
    <mergeCell ref="B14:C14"/>
    <mergeCell ref="B16:C16"/>
    <mergeCell ref="B20:C21"/>
    <mergeCell ref="H13:L13"/>
    <mergeCell ref="H15:L15"/>
  </mergeCells>
  <dataValidations count="3">
    <dataValidation type="list" allowBlank="1" showInputMessage="1" showErrorMessage="1" sqref="F4" xr:uid="{00000000-0002-0000-0200-000000000000}">
      <formula1>MODALIDADE</formula1>
    </dataValidation>
    <dataValidation type="list" allowBlank="1" showInputMessage="1" showErrorMessage="1" sqref="F12" xr:uid="{00000000-0002-0000-0200-000001000000}">
      <formula1>$AH$7:$AH$9</formula1>
    </dataValidation>
    <dataValidation operator="lessThanOrEqual" allowBlank="1" showInputMessage="1" showErrorMessage="1" errorTitle="Valor Incorreto" error="Financiado um período máximo de 36 meses" sqref="E22:E36" xr:uid="{00000000-0002-0000-0200-000002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Auxiliar!$A$58:$A$60</xm:f>
          </x14:formula1>
          <xm:sqref>F10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0"/>
  <sheetViews>
    <sheetView showGridLines="0" topLeftCell="A17" workbookViewId="0">
      <selection activeCell="E31" sqref="E31"/>
    </sheetView>
  </sheetViews>
  <sheetFormatPr defaultRowHeight="15"/>
  <cols>
    <col min="1" max="1" width="150.7109375" customWidth="1"/>
    <col min="2" max="2" width="8" customWidth="1"/>
    <col min="3" max="3" width="10.42578125" bestFit="1" customWidth="1"/>
    <col min="4" max="4" width="51.28515625" customWidth="1"/>
    <col min="5" max="5" width="16.28515625" customWidth="1"/>
    <col min="6" max="6" width="23.7109375" customWidth="1"/>
    <col min="7" max="7" width="24.5703125" customWidth="1"/>
  </cols>
  <sheetData>
    <row r="2" spans="1:6" ht="15.75" thickBot="1">
      <c r="A2" s="349"/>
      <c r="B2" s="349"/>
      <c r="C2" s="349"/>
      <c r="D2" s="349"/>
      <c r="E2" s="349"/>
      <c r="F2" s="349"/>
    </row>
    <row r="3" spans="1:6">
      <c r="A3" s="105" t="s">
        <v>254</v>
      </c>
      <c r="B3" s="106" t="s">
        <v>294</v>
      </c>
      <c r="C3" s="106" t="s">
        <v>295</v>
      </c>
      <c r="D3" s="107"/>
    </row>
    <row r="4" spans="1:6">
      <c r="A4" s="108"/>
      <c r="B4" s="109"/>
      <c r="C4" s="109"/>
      <c r="D4" s="110"/>
    </row>
    <row r="5" spans="1:6" ht="13.5" customHeight="1">
      <c r="A5" s="111" t="s">
        <v>296</v>
      </c>
      <c r="B5" s="50" t="s">
        <v>297</v>
      </c>
      <c r="C5" s="9" t="s">
        <v>298</v>
      </c>
      <c r="D5" s="110"/>
    </row>
    <row r="6" spans="1:6" ht="13.5" customHeight="1">
      <c r="A6" s="112" t="s">
        <v>299</v>
      </c>
      <c r="B6" s="50" t="s">
        <v>300</v>
      </c>
      <c r="C6" s="9" t="s">
        <v>301</v>
      </c>
      <c r="D6" s="110"/>
    </row>
    <row r="7" spans="1:6" ht="13.5" customHeight="1" thickBot="1">
      <c r="A7" s="113" t="s">
        <v>255</v>
      </c>
      <c r="B7" s="50" t="s">
        <v>302</v>
      </c>
      <c r="C7" s="50"/>
      <c r="D7" s="110"/>
    </row>
    <row r="8" spans="1:6" ht="15.75" thickBot="1">
      <c r="A8" s="113"/>
      <c r="B8" s="114" t="s">
        <v>303</v>
      </c>
      <c r="C8" s="114" t="s">
        <v>304</v>
      </c>
      <c r="D8" s="115"/>
    </row>
    <row r="10" spans="1:6" ht="15.75" thickBot="1"/>
    <row r="11" spans="1:6">
      <c r="A11" s="105" t="s">
        <v>305</v>
      </c>
      <c r="B11" s="107"/>
    </row>
    <row r="12" spans="1:6" s="102" customFormat="1" ht="21" customHeight="1">
      <c r="A12" s="116" t="s">
        <v>306</v>
      </c>
      <c r="B12" s="117" t="s">
        <v>307</v>
      </c>
    </row>
    <row r="13" spans="1:6" s="102" customFormat="1" ht="21" customHeight="1">
      <c r="A13" s="116" t="s">
        <v>308</v>
      </c>
      <c r="B13" s="117" t="s">
        <v>309</v>
      </c>
    </row>
    <row r="14" spans="1:6">
      <c r="A14" s="112" t="s">
        <v>310</v>
      </c>
      <c r="B14" s="110"/>
    </row>
    <row r="15" spans="1:6" ht="6.75" customHeight="1" thickBot="1">
      <c r="A15" s="113"/>
      <c r="B15" s="115"/>
    </row>
    <row r="18" spans="1:3" ht="15.75" thickBot="1"/>
    <row r="19" spans="1:3">
      <c r="A19" s="105" t="s">
        <v>311</v>
      </c>
      <c r="B19" s="107"/>
    </row>
    <row r="20" spans="1:3" ht="12.75" customHeight="1">
      <c r="A20" s="112" t="s">
        <v>312</v>
      </c>
      <c r="B20" s="110"/>
    </row>
    <row r="21" spans="1:3">
      <c r="A21" s="38" t="s">
        <v>284</v>
      </c>
      <c r="B21" s="38" t="s">
        <v>39</v>
      </c>
      <c r="C21">
        <v>0</v>
      </c>
    </row>
    <row r="22" spans="1:3">
      <c r="A22" s="37" t="s">
        <v>313</v>
      </c>
      <c r="B22" s="37" t="s">
        <v>314</v>
      </c>
      <c r="C22">
        <v>0</v>
      </c>
    </row>
    <row r="23" spans="1:3">
      <c r="A23" s="37" t="s">
        <v>315</v>
      </c>
      <c r="B23" s="37" t="s">
        <v>43</v>
      </c>
      <c r="C23">
        <v>0</v>
      </c>
    </row>
    <row r="24" spans="1:3">
      <c r="A24" s="37" t="s">
        <v>316</v>
      </c>
      <c r="B24" s="118" t="s">
        <v>317</v>
      </c>
      <c r="C24">
        <v>0.5</v>
      </c>
    </row>
    <row r="25" spans="1:3">
      <c r="A25" s="37" t="s">
        <v>318</v>
      </c>
      <c r="B25" s="118" t="s">
        <v>319</v>
      </c>
      <c r="C25">
        <v>0.5</v>
      </c>
    </row>
    <row r="26" spans="1:3">
      <c r="A26" s="37" t="s">
        <v>320</v>
      </c>
      <c r="B26" s="118" t="s">
        <v>321</v>
      </c>
      <c r="C26">
        <v>0.5</v>
      </c>
    </row>
    <row r="27" spans="1:3">
      <c r="A27" s="37" t="s">
        <v>322</v>
      </c>
      <c r="B27" s="37" t="s">
        <v>323</v>
      </c>
      <c r="C27">
        <v>0.5</v>
      </c>
    </row>
    <row r="28" spans="1:3">
      <c r="A28" s="37" t="s">
        <v>324</v>
      </c>
      <c r="B28" s="37" t="s">
        <v>325</v>
      </c>
      <c r="C28">
        <v>0.5</v>
      </c>
    </row>
    <row r="29" spans="1:3">
      <c r="A29" s="37" t="s">
        <v>326</v>
      </c>
      <c r="B29" s="37" t="s">
        <v>327</v>
      </c>
      <c r="C29">
        <v>0.5</v>
      </c>
    </row>
    <row r="30" spans="1:3">
      <c r="A30" s="37" t="s">
        <v>328</v>
      </c>
      <c r="B30" s="37" t="s">
        <v>329</v>
      </c>
      <c r="C30">
        <v>0.5</v>
      </c>
    </row>
    <row r="31" spans="1:3">
      <c r="A31" s="37" t="s">
        <v>330</v>
      </c>
      <c r="B31" s="37" t="s">
        <v>331</v>
      </c>
      <c r="C31">
        <v>0.5</v>
      </c>
    </row>
    <row r="32" spans="1:3">
      <c r="A32" s="37" t="s">
        <v>286</v>
      </c>
      <c r="B32" s="37" t="s">
        <v>332</v>
      </c>
      <c r="C32">
        <v>0.5</v>
      </c>
    </row>
    <row r="33" spans="1:3" ht="18" customHeight="1">
      <c r="A33" s="37" t="s">
        <v>333</v>
      </c>
      <c r="B33" s="119" t="s">
        <v>334</v>
      </c>
      <c r="C33">
        <v>0.5</v>
      </c>
    </row>
    <row r="34" spans="1:3">
      <c r="A34" s="37" t="s">
        <v>335</v>
      </c>
      <c r="B34" s="119" t="s">
        <v>336</v>
      </c>
      <c r="C34">
        <v>0.5</v>
      </c>
    </row>
    <row r="35" spans="1:3">
      <c r="A35" s="37" t="s">
        <v>337</v>
      </c>
      <c r="B35" s="119" t="s">
        <v>338</v>
      </c>
      <c r="C35">
        <v>0.5</v>
      </c>
    </row>
    <row r="36" spans="1:3">
      <c r="A36" s="37" t="s">
        <v>285</v>
      </c>
      <c r="B36" s="120" t="s">
        <v>339</v>
      </c>
      <c r="C36" t="s">
        <v>340</v>
      </c>
    </row>
    <row r="37" spans="1:3">
      <c r="A37" s="121" t="s">
        <v>341</v>
      </c>
      <c r="B37" s="122" t="s">
        <v>342</v>
      </c>
      <c r="C37">
        <v>0</v>
      </c>
    </row>
    <row r="38" spans="1:3">
      <c r="A38" s="123"/>
      <c r="B38" s="110"/>
    </row>
    <row r="39" spans="1:3">
      <c r="A39" s="123" t="s">
        <v>343</v>
      </c>
      <c r="B39" s="110"/>
    </row>
    <row r="40" spans="1:3">
      <c r="A40" s="123"/>
      <c r="B40" s="110"/>
    </row>
    <row r="41" spans="1:3">
      <c r="A41" s="123" t="s">
        <v>344</v>
      </c>
      <c r="B41" s="110"/>
    </row>
    <row r="42" spans="1:3" ht="15.75" thickBot="1">
      <c r="A42" s="113"/>
      <c r="B42" s="115"/>
    </row>
    <row r="45" spans="1:3">
      <c r="A45" s="8" t="s">
        <v>345</v>
      </c>
    </row>
    <row r="48" spans="1:3">
      <c r="A48" t="s">
        <v>346</v>
      </c>
    </row>
    <row r="59" spans="1:1">
      <c r="A59" t="s">
        <v>347</v>
      </c>
    </row>
    <row r="60" spans="1:1">
      <c r="A60" t="s">
        <v>348</v>
      </c>
    </row>
  </sheetData>
  <sheetProtection algorithmName="SHA-512" hashValue="ebhED7N+dQsyc6tEVuK4UclKLIeG+cQShSvt6lkmyeQItRlCXTnLAG0ow2G5CvUB0pcS+GNNV8eqI9Yk74MIeA==" saltValue="KBAsbwzrXnL0O/TaV74uLg==" spinCount="100000" sheet="1" objects="1" scenarios="1"/>
  <mergeCells count="1"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0"/>
  <sheetViews>
    <sheetView topLeftCell="L34" zoomScale="94" zoomScaleNormal="94" workbookViewId="0">
      <selection activeCell="N23" sqref="N23"/>
    </sheetView>
  </sheetViews>
  <sheetFormatPr defaultRowHeight="15"/>
  <cols>
    <col min="1" max="1" width="16.7109375" bestFit="1" customWidth="1"/>
    <col min="4" max="4" width="30.28515625" bestFit="1" customWidth="1"/>
    <col min="7" max="7" width="252.28515625" bestFit="1" customWidth="1"/>
    <col min="11" max="11" width="14.7109375" customWidth="1"/>
    <col min="12" max="12" width="65.28515625" customWidth="1"/>
    <col min="13" max="13" width="78.140625" customWidth="1"/>
    <col min="14" max="14" width="93.28515625" customWidth="1"/>
    <col min="15" max="15" width="40.85546875" customWidth="1"/>
  </cols>
  <sheetData>
    <row r="1" spans="1:15" ht="15.75" thickTop="1">
      <c r="A1" t="s">
        <v>4</v>
      </c>
      <c r="C1" s="350" t="s">
        <v>13</v>
      </c>
      <c r="D1" s="350"/>
      <c r="F1" s="350" t="s">
        <v>38</v>
      </c>
      <c r="G1" s="350"/>
      <c r="K1" s="20"/>
      <c r="L1" s="21" t="s">
        <v>72</v>
      </c>
      <c r="M1" s="22" t="s">
        <v>88</v>
      </c>
      <c r="N1" s="22" t="s">
        <v>88</v>
      </c>
    </row>
    <row r="2" spans="1:15" ht="25.5">
      <c r="A2" t="s">
        <v>6</v>
      </c>
      <c r="C2" s="17">
        <v>1</v>
      </c>
      <c r="D2" s="18" t="s">
        <v>14</v>
      </c>
      <c r="F2" t="s">
        <v>39</v>
      </c>
      <c r="G2" t="s">
        <v>40</v>
      </c>
      <c r="I2" t="s">
        <v>85</v>
      </c>
      <c r="K2" s="351" t="s">
        <v>71</v>
      </c>
      <c r="L2" s="23" t="s">
        <v>89</v>
      </c>
      <c r="M2" s="354" t="s">
        <v>90</v>
      </c>
      <c r="N2" s="38" t="s">
        <v>116</v>
      </c>
      <c r="O2" s="8" t="s">
        <v>71</v>
      </c>
    </row>
    <row r="3" spans="1:15" ht="38.25">
      <c r="A3" t="s">
        <v>7</v>
      </c>
      <c r="C3" s="17">
        <v>2</v>
      </c>
      <c r="D3" s="18" t="s">
        <v>15</v>
      </c>
      <c r="F3" t="s">
        <v>41</v>
      </c>
      <c r="G3" t="s">
        <v>42</v>
      </c>
      <c r="I3" t="s">
        <v>86</v>
      </c>
      <c r="K3" s="352"/>
      <c r="L3" s="24" t="s">
        <v>91</v>
      </c>
      <c r="M3" s="355"/>
      <c r="N3" s="37" t="s">
        <v>117</v>
      </c>
    </row>
    <row r="4" spans="1:15" ht="38.25">
      <c r="C4" s="17">
        <v>3</v>
      </c>
      <c r="D4" s="18" t="s">
        <v>16</v>
      </c>
      <c r="F4" t="s">
        <v>43</v>
      </c>
      <c r="G4" t="s">
        <v>44</v>
      </c>
      <c r="K4" s="352"/>
      <c r="L4" s="25" t="s">
        <v>92</v>
      </c>
      <c r="M4" s="355"/>
      <c r="N4" s="36" t="s">
        <v>118</v>
      </c>
    </row>
    <row r="5" spans="1:15">
      <c r="C5" s="17">
        <v>4</v>
      </c>
      <c r="D5" s="18" t="s">
        <v>17</v>
      </c>
      <c r="F5" t="s">
        <v>45</v>
      </c>
      <c r="G5" t="s">
        <v>46</v>
      </c>
      <c r="K5" s="352"/>
      <c r="L5" s="25" t="s">
        <v>73</v>
      </c>
      <c r="M5" s="355"/>
      <c r="N5" s="36" t="s">
        <v>119</v>
      </c>
    </row>
    <row r="6" spans="1:15">
      <c r="C6" s="17">
        <v>5</v>
      </c>
      <c r="D6" s="18" t="s">
        <v>18</v>
      </c>
      <c r="F6" t="s">
        <v>47</v>
      </c>
      <c r="G6" t="s">
        <v>48</v>
      </c>
      <c r="K6" s="352"/>
      <c r="L6" s="25"/>
      <c r="M6" s="355"/>
      <c r="N6" s="36" t="s">
        <v>120</v>
      </c>
    </row>
    <row r="7" spans="1:15" ht="40.5" customHeight="1">
      <c r="C7" s="17">
        <v>6</v>
      </c>
      <c r="D7" s="18" t="s">
        <v>19</v>
      </c>
      <c r="F7" t="s">
        <v>49</v>
      </c>
      <c r="G7" t="s">
        <v>50</v>
      </c>
      <c r="K7" s="353"/>
      <c r="L7" s="25"/>
      <c r="M7" s="356"/>
      <c r="N7" s="36" t="s">
        <v>121</v>
      </c>
    </row>
    <row r="8" spans="1:15" ht="25.5">
      <c r="C8" s="17">
        <v>7</v>
      </c>
      <c r="D8" s="18" t="s">
        <v>11</v>
      </c>
      <c r="F8" t="s">
        <v>51</v>
      </c>
      <c r="G8" t="s">
        <v>52</v>
      </c>
      <c r="K8" s="351" t="s">
        <v>75</v>
      </c>
      <c r="L8" s="26" t="s">
        <v>93</v>
      </c>
      <c r="M8" s="354" t="s">
        <v>94</v>
      </c>
      <c r="N8" s="36" t="s">
        <v>122</v>
      </c>
    </row>
    <row r="9" spans="1:15" ht="38.25">
      <c r="C9" s="17">
        <v>8</v>
      </c>
      <c r="D9" s="18" t="s">
        <v>20</v>
      </c>
      <c r="F9" t="s">
        <v>53</v>
      </c>
      <c r="G9" t="s">
        <v>54</v>
      </c>
      <c r="K9" s="352"/>
      <c r="L9" s="27" t="s">
        <v>95</v>
      </c>
      <c r="M9" s="355"/>
      <c r="N9" s="36" t="s">
        <v>123</v>
      </c>
    </row>
    <row r="10" spans="1:15" ht="38.25">
      <c r="C10" s="17">
        <v>9</v>
      </c>
      <c r="D10" s="18" t="s">
        <v>21</v>
      </c>
      <c r="F10" t="s">
        <v>55</v>
      </c>
      <c r="G10" t="s">
        <v>56</v>
      </c>
      <c r="K10" s="352"/>
      <c r="L10" s="28" t="s">
        <v>96</v>
      </c>
      <c r="M10" s="355"/>
      <c r="N10" s="36" t="s">
        <v>124</v>
      </c>
    </row>
    <row r="11" spans="1:15">
      <c r="C11" s="17">
        <v>10</v>
      </c>
      <c r="D11" s="18" t="s">
        <v>22</v>
      </c>
      <c r="F11" t="s">
        <v>57</v>
      </c>
      <c r="G11" t="s">
        <v>58</v>
      </c>
      <c r="K11" s="352"/>
      <c r="L11" s="28"/>
      <c r="M11" s="355"/>
      <c r="N11" s="36" t="s">
        <v>125</v>
      </c>
    </row>
    <row r="12" spans="1:15" ht="31.5" customHeight="1">
      <c r="C12" s="17">
        <v>11</v>
      </c>
      <c r="D12" s="18" t="s">
        <v>23</v>
      </c>
      <c r="F12" s="19" t="s">
        <v>55</v>
      </c>
      <c r="G12" t="s">
        <v>59</v>
      </c>
      <c r="K12" s="353"/>
      <c r="L12" s="28"/>
      <c r="M12" s="356"/>
      <c r="N12" s="35" t="s">
        <v>126</v>
      </c>
    </row>
    <row r="13" spans="1:15" ht="38.25">
      <c r="C13" s="17">
        <v>12</v>
      </c>
      <c r="D13" s="18" t="s">
        <v>24</v>
      </c>
      <c r="F13" t="s">
        <v>60</v>
      </c>
      <c r="G13" t="s">
        <v>61</v>
      </c>
      <c r="K13" s="351" t="s">
        <v>77</v>
      </c>
      <c r="L13" s="29" t="s">
        <v>97</v>
      </c>
      <c r="M13" s="354" t="s">
        <v>98</v>
      </c>
      <c r="N13" s="34" t="s">
        <v>127</v>
      </c>
      <c r="O13" s="8" t="s">
        <v>75</v>
      </c>
    </row>
    <row r="14" spans="1:15" ht="38.25">
      <c r="C14" s="17">
        <v>13</v>
      </c>
      <c r="D14" s="18" t="s">
        <v>25</v>
      </c>
      <c r="F14" t="s">
        <v>62</v>
      </c>
      <c r="G14" t="s">
        <v>63</v>
      </c>
      <c r="K14" s="352"/>
      <c r="L14" s="24" t="s">
        <v>99</v>
      </c>
      <c r="M14" s="355"/>
      <c r="N14" s="36" t="s">
        <v>128</v>
      </c>
    </row>
    <row r="15" spans="1:15" ht="38.25">
      <c r="C15" s="17">
        <v>14</v>
      </c>
      <c r="D15" s="18" t="s">
        <v>26</v>
      </c>
      <c r="K15" s="352"/>
      <c r="L15" s="24" t="s">
        <v>100</v>
      </c>
      <c r="M15" s="355"/>
      <c r="N15" s="36" t="s">
        <v>129</v>
      </c>
    </row>
    <row r="16" spans="1:15">
      <c r="C16" s="17">
        <v>15</v>
      </c>
      <c r="D16" s="18" t="s">
        <v>27</v>
      </c>
      <c r="K16" s="352"/>
      <c r="L16" s="24" t="s">
        <v>76</v>
      </c>
      <c r="M16" s="355"/>
      <c r="N16" s="36" t="s">
        <v>130</v>
      </c>
    </row>
    <row r="17" spans="3:15">
      <c r="C17" s="17">
        <v>16</v>
      </c>
      <c r="D17" s="18" t="s">
        <v>12</v>
      </c>
      <c r="K17" s="352"/>
      <c r="L17" s="24"/>
      <c r="M17" s="355"/>
      <c r="N17" s="36" t="s">
        <v>131</v>
      </c>
    </row>
    <row r="18" spans="3:15" ht="30">
      <c r="C18" s="17">
        <v>17</v>
      </c>
      <c r="D18" s="18" t="s">
        <v>28</v>
      </c>
      <c r="K18" s="353"/>
      <c r="L18" s="24"/>
      <c r="M18" s="356"/>
      <c r="N18" s="36" t="s">
        <v>121</v>
      </c>
    </row>
    <row r="19" spans="3:15" ht="25.5">
      <c r="C19" s="17">
        <v>18</v>
      </c>
      <c r="D19" s="18" t="s">
        <v>29</v>
      </c>
      <c r="K19" s="351" t="s">
        <v>78</v>
      </c>
      <c r="L19" s="29" t="s">
        <v>79</v>
      </c>
      <c r="M19" s="354" t="s">
        <v>101</v>
      </c>
      <c r="N19" s="36" t="s">
        <v>132</v>
      </c>
    </row>
    <row r="20" spans="3:15" ht="38.25">
      <c r="C20" s="17">
        <v>19</v>
      </c>
      <c r="D20" s="18" t="s">
        <v>30</v>
      </c>
      <c r="K20" s="352"/>
      <c r="L20" s="24" t="s">
        <v>102</v>
      </c>
      <c r="M20" s="360"/>
      <c r="N20" s="36" t="s">
        <v>133</v>
      </c>
    </row>
    <row r="21" spans="3:15" ht="38.25">
      <c r="C21" s="17">
        <v>20</v>
      </c>
      <c r="D21" s="18" t="s">
        <v>31</v>
      </c>
      <c r="K21" s="352"/>
      <c r="L21" s="24" t="s">
        <v>80</v>
      </c>
      <c r="M21" s="360"/>
      <c r="N21" s="36" t="s">
        <v>134</v>
      </c>
    </row>
    <row r="22" spans="3:15" ht="25.5">
      <c r="C22" s="17">
        <v>21</v>
      </c>
      <c r="D22" s="18" t="s">
        <v>32</v>
      </c>
      <c r="K22" s="351" t="s">
        <v>81</v>
      </c>
      <c r="L22" s="30" t="s">
        <v>103</v>
      </c>
      <c r="M22" s="354" t="s">
        <v>104</v>
      </c>
      <c r="N22" s="36" t="s">
        <v>135</v>
      </c>
    </row>
    <row r="23" spans="3:15" ht="38.25">
      <c r="C23" s="17">
        <v>22</v>
      </c>
      <c r="D23" s="18" t="s">
        <v>10</v>
      </c>
      <c r="K23" s="352"/>
      <c r="L23" s="31" t="s">
        <v>105</v>
      </c>
      <c r="M23" s="355"/>
      <c r="N23" s="35" t="s">
        <v>136</v>
      </c>
    </row>
    <row r="24" spans="3:15" ht="38.25">
      <c r="C24" s="17">
        <v>23</v>
      </c>
      <c r="D24" s="18" t="s">
        <v>33</v>
      </c>
      <c r="K24" s="352"/>
      <c r="L24" s="32" t="s">
        <v>106</v>
      </c>
      <c r="M24" s="361"/>
      <c r="N24" s="34" t="s">
        <v>137</v>
      </c>
      <c r="O24" s="8" t="s">
        <v>84</v>
      </c>
    </row>
    <row r="25" spans="3:15">
      <c r="C25" s="17">
        <v>24</v>
      </c>
      <c r="D25" s="18" t="s">
        <v>34</v>
      </c>
      <c r="K25" s="352"/>
      <c r="L25" s="31"/>
      <c r="M25" s="361"/>
      <c r="N25" s="36" t="s">
        <v>138</v>
      </c>
    </row>
    <row r="26" spans="3:15" ht="51">
      <c r="C26" s="17">
        <v>25</v>
      </c>
      <c r="D26" s="18" t="s">
        <v>35</v>
      </c>
      <c r="K26" s="351" t="s">
        <v>82</v>
      </c>
      <c r="L26" s="29" t="s">
        <v>107</v>
      </c>
      <c r="M26" s="357" t="s">
        <v>108</v>
      </c>
      <c r="N26" s="36" t="s">
        <v>139</v>
      </c>
    </row>
    <row r="27" spans="3:15" ht="25.5">
      <c r="C27" s="17">
        <v>26</v>
      </c>
      <c r="D27" s="18" t="s">
        <v>36</v>
      </c>
      <c r="K27" s="352"/>
      <c r="L27" s="24" t="s">
        <v>83</v>
      </c>
      <c r="M27" s="358"/>
      <c r="N27" s="36" t="s">
        <v>140</v>
      </c>
    </row>
    <row r="28" spans="3:15" ht="38.25">
      <c r="C28" s="17">
        <v>27</v>
      </c>
      <c r="D28" s="18" t="s">
        <v>37</v>
      </c>
      <c r="K28" s="353"/>
      <c r="L28" s="33" t="s">
        <v>109</v>
      </c>
      <c r="M28" s="359"/>
      <c r="N28" s="36" t="s">
        <v>141</v>
      </c>
    </row>
    <row r="29" spans="3:15" ht="30">
      <c r="N29" s="36" t="s">
        <v>121</v>
      </c>
    </row>
    <row r="30" spans="3:15">
      <c r="N30" s="36" t="s">
        <v>122</v>
      </c>
    </row>
    <row r="31" spans="3:15">
      <c r="N31" s="36" t="s">
        <v>142</v>
      </c>
    </row>
    <row r="32" spans="3:15">
      <c r="N32" s="36" t="s">
        <v>143</v>
      </c>
    </row>
    <row r="33" spans="14:15" ht="30">
      <c r="N33" s="35" t="s">
        <v>136</v>
      </c>
    </row>
    <row r="34" spans="14:15">
      <c r="N34" s="34" t="s">
        <v>144</v>
      </c>
      <c r="O34" s="8" t="s">
        <v>155</v>
      </c>
    </row>
    <row r="35" spans="14:15">
      <c r="N35" s="36" t="s">
        <v>145</v>
      </c>
    </row>
    <row r="36" spans="14:15">
      <c r="N36" s="36" t="s">
        <v>146</v>
      </c>
    </row>
    <row r="37" spans="14:15">
      <c r="N37" s="36" t="s">
        <v>147</v>
      </c>
    </row>
    <row r="38" spans="14:15" ht="30">
      <c r="N38" s="36" t="s">
        <v>121</v>
      </c>
    </row>
    <row r="39" spans="14:15">
      <c r="N39" s="36" t="s">
        <v>148</v>
      </c>
    </row>
    <row r="40" spans="14:15">
      <c r="N40" s="35" t="s">
        <v>122</v>
      </c>
    </row>
    <row r="41" spans="14:15">
      <c r="N41" s="34" t="s">
        <v>149</v>
      </c>
      <c r="O41" s="8" t="s">
        <v>156</v>
      </c>
    </row>
    <row r="42" spans="14:15">
      <c r="N42" s="36" t="s">
        <v>150</v>
      </c>
    </row>
    <row r="43" spans="14:15" ht="30">
      <c r="N43" s="36" t="s">
        <v>121</v>
      </c>
    </row>
    <row r="44" spans="14:15">
      <c r="N44" s="36" t="s">
        <v>151</v>
      </c>
    </row>
    <row r="45" spans="14:15">
      <c r="N45" s="35" t="s">
        <v>122</v>
      </c>
    </row>
    <row r="46" spans="14:15">
      <c r="N46" s="34" t="s">
        <v>152</v>
      </c>
      <c r="O46" s="8" t="s">
        <v>157</v>
      </c>
    </row>
    <row r="47" spans="14:15">
      <c r="N47" s="36" t="s">
        <v>153</v>
      </c>
    </row>
    <row r="48" spans="14:15">
      <c r="N48" s="36" t="s">
        <v>154</v>
      </c>
    </row>
    <row r="49" spans="14:14" ht="30">
      <c r="N49" s="36" t="s">
        <v>121</v>
      </c>
    </row>
    <row r="50" spans="14:14">
      <c r="N50" s="35" t="s">
        <v>122</v>
      </c>
    </row>
  </sheetData>
  <mergeCells count="14">
    <mergeCell ref="K26:K28"/>
    <mergeCell ref="M26:M28"/>
    <mergeCell ref="K13:K18"/>
    <mergeCell ref="M13:M18"/>
    <mergeCell ref="K19:K21"/>
    <mergeCell ref="M19:M21"/>
    <mergeCell ref="K22:K25"/>
    <mergeCell ref="M22:M25"/>
    <mergeCell ref="C1:D1"/>
    <mergeCell ref="F1:G1"/>
    <mergeCell ref="K2:K7"/>
    <mergeCell ref="M2:M7"/>
    <mergeCell ref="K8:K12"/>
    <mergeCell ref="M8:M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4"/>
  <dimension ref="A1:Y2"/>
  <sheetViews>
    <sheetView workbookViewId="0">
      <selection activeCell="F2" sqref="F2"/>
    </sheetView>
  </sheetViews>
  <sheetFormatPr defaultRowHeight="15"/>
  <cols>
    <col min="2" max="2" width="9.28515625" bestFit="1" customWidth="1"/>
    <col min="3" max="3" width="22.7109375" style="16" bestFit="1" customWidth="1"/>
    <col min="5" max="5" width="11.28515625" bestFit="1" customWidth="1"/>
    <col min="6" max="6" width="19.7109375" bestFit="1" customWidth="1"/>
    <col min="8" max="8" width="32.28515625" bestFit="1" customWidth="1"/>
    <col min="16" max="16" width="15.7109375" bestFit="1" customWidth="1"/>
  </cols>
  <sheetData>
    <row r="1" spans="1:25" ht="15" customHeight="1">
      <c r="A1" s="12" t="s">
        <v>1</v>
      </c>
      <c r="B1" s="13" t="s">
        <v>4</v>
      </c>
      <c r="C1" s="15" t="s">
        <v>2</v>
      </c>
      <c r="D1" s="14" t="s">
        <v>5</v>
      </c>
      <c r="E1" s="14" t="s">
        <v>8</v>
      </c>
      <c r="F1" s="14" t="s">
        <v>9</v>
      </c>
      <c r="G1" t="e">
        <f>+CARACTERIZACAO!#REF!</f>
        <v>#REF!</v>
      </c>
      <c r="H1" t="e">
        <f>+CARACTERIZACAO!#REF!</f>
        <v>#REF!</v>
      </c>
      <c r="I1" s="14" t="s">
        <v>64</v>
      </c>
      <c r="J1" s="14" t="s">
        <v>65</v>
      </c>
      <c r="K1" s="14" t="s">
        <v>66</v>
      </c>
      <c r="L1" s="14" t="s">
        <v>67</v>
      </c>
      <c r="M1" s="14" t="s">
        <v>69</v>
      </c>
      <c r="N1" s="14" t="s">
        <v>68</v>
      </c>
      <c r="O1" s="14" t="s">
        <v>70</v>
      </c>
      <c r="P1" s="14" t="s">
        <v>87</v>
      </c>
      <c r="Q1" s="14" t="s">
        <v>3</v>
      </c>
      <c r="R1" s="14" t="s">
        <v>74</v>
      </c>
      <c r="S1" s="14" t="s">
        <v>0</v>
      </c>
      <c r="T1" s="14" t="s">
        <v>110</v>
      </c>
      <c r="U1" s="14" t="s">
        <v>111</v>
      </c>
      <c r="V1" s="14" t="s">
        <v>112</v>
      </c>
      <c r="W1" s="14" t="s">
        <v>113</v>
      </c>
      <c r="X1" s="14" t="s">
        <v>114</v>
      </c>
      <c r="Y1" s="14" t="s">
        <v>115</v>
      </c>
    </row>
    <row r="2" spans="1:25" ht="46.15" customHeight="1">
      <c r="A2">
        <f>+CARACTERIZACAO!C8</f>
        <v>0</v>
      </c>
      <c r="B2">
        <f>+CARACTERIZACAO!D10</f>
        <v>0</v>
      </c>
      <c r="C2" s="16">
        <f>+CARACTERIZACAO!O10</f>
        <v>0</v>
      </c>
      <c r="D2">
        <f>+CARACTERIZACAO!B29</f>
        <v>0</v>
      </c>
      <c r="E2">
        <f>+CARACTERIZACAO!B74</f>
        <v>0</v>
      </c>
      <c r="F2" t="e">
        <f>+CARACTERIZACAO!#REF!</f>
        <v>#REF!</v>
      </c>
      <c r="G2" t="e">
        <f>+CARACTERIZACAO!#REF!</f>
        <v>#REF!</v>
      </c>
      <c r="H2" t="e">
        <f>+CARACTERIZACAO!#REF!</f>
        <v>#REF!</v>
      </c>
      <c r="I2" t="e">
        <f>+CARACTERIZACAO!#REF!</f>
        <v>#REF!</v>
      </c>
      <c r="J2" t="e">
        <f>+CARACTERIZACAO!#REF!</f>
        <v>#REF!</v>
      </c>
      <c r="K2" t="e">
        <f>+CARACTERIZACAO!#REF!</f>
        <v>#REF!</v>
      </c>
      <c r="L2" t="e">
        <f>+CARACTERIZACAO!#REF!</f>
        <v>#REF!</v>
      </c>
      <c r="M2" t="e">
        <f>+CARACTERIZACAO!#REF!</f>
        <v>#REF!</v>
      </c>
      <c r="N2" t="e">
        <f>+CARACTERIZACAO!#REF!</f>
        <v>#REF!</v>
      </c>
      <c r="O2" t="e">
        <f>+CARACTERIZACAO!#REF!</f>
        <v>#REF!</v>
      </c>
      <c r="P2" t="e">
        <f>+CARACTERIZACAO!#REF!&amp;CARACTERIZACAO!#REF!&amp;CARACTERIZACAO!#REF!&amp;CARACTERIZACAO!#REF!&amp;CARACTERIZACAO!#REF!&amp;CARACTERIZACAO!#REF!</f>
        <v>#REF!</v>
      </c>
      <c r="Q2" t="e">
        <f>+CARACTERIZACAO!#REF!&amp;";"&amp;CARACTERIZACAO!#REF!&amp;";"&amp;CARACTERIZACAO!#REF!&amp;";"&amp;CARACTERIZACAO!#REF!&amp;";"&amp;CARACTERIZACAO!#REF!&amp;";"&amp;CARACTERIZACAO!#REF!</f>
        <v>#REF!</v>
      </c>
      <c r="R2" t="e">
        <f>+CARACTERIZACAO!#REF!&amp;";"&amp;CARACTERIZACAO!#REF!&amp;";"&amp;CARACTERIZACAO!#REF!&amp;";"&amp;CARACTERIZACAO!#REF!&amp;";"&amp;CARACTERIZACAO!#REF!&amp;";"&amp;CARACTERIZACAO!#REF!</f>
        <v>#REF!</v>
      </c>
      <c r="S2" t="e">
        <f>+CARACTERIZACAO!#REF!</f>
        <v>#REF!</v>
      </c>
      <c r="T2" t="e">
        <f>+#REF!</f>
        <v>#REF!</v>
      </c>
      <c r="U2" t="e">
        <f>+#REF!</f>
        <v>#REF!</v>
      </c>
      <c r="V2" t="e">
        <f>+#REF!</f>
        <v>#REF!</v>
      </c>
      <c r="W2" t="e">
        <f>+#REF!</f>
        <v>#REF!</v>
      </c>
      <c r="X2" t="e">
        <f>+#REF!</f>
        <v>#REF!</v>
      </c>
      <c r="Y2" t="e">
        <f>+#REF!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18</vt:i4>
      </vt:variant>
    </vt:vector>
  </HeadingPairs>
  <TitlesOfParts>
    <vt:vector size="24" baseType="lpstr">
      <vt:lpstr>CARACTERIZACAO</vt:lpstr>
      <vt:lpstr>Referências</vt:lpstr>
      <vt:lpstr>Anexo 1 - Nova Vers Calc +CO3SO</vt:lpstr>
      <vt:lpstr>Auxiliar</vt:lpstr>
      <vt:lpstr>legenda</vt:lpstr>
      <vt:lpstr>Base de dados</vt:lpstr>
      <vt:lpstr>Agro_atividades</vt:lpstr>
      <vt:lpstr>Agro_linhasaccao</vt:lpstr>
      <vt:lpstr>Dimensao</vt:lpstr>
      <vt:lpstr>ER_atividades</vt:lpstr>
      <vt:lpstr>ER_linhasaccao</vt:lpstr>
      <vt:lpstr>Forma_juridica</vt:lpstr>
      <vt:lpstr>genero</vt:lpstr>
      <vt:lpstr>Mar_atividades</vt:lpstr>
      <vt:lpstr>Mar_linhasaccao</vt:lpstr>
      <vt:lpstr>MODALIDADE</vt:lpstr>
      <vt:lpstr>Opcao</vt:lpstr>
      <vt:lpstr>Qualific</vt:lpstr>
      <vt:lpstr>Saude_atividades</vt:lpstr>
      <vt:lpstr>Saude_linhasaccao</vt:lpstr>
      <vt:lpstr>TIC_atividades</vt:lpstr>
      <vt:lpstr>TIC_linhasaccao</vt:lpstr>
      <vt:lpstr>Turismo_atividades</vt:lpstr>
      <vt:lpstr>Turismo_linhasaccao</vt:lpstr>
    </vt:vector>
  </TitlesOfParts>
  <Company>CCDR Algarve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Luisa Silva</dc:creator>
  <cp:lastModifiedBy>Carlos Albano,,,</cp:lastModifiedBy>
  <cp:lastPrinted>2020-06-29T15:51:02Z</cp:lastPrinted>
  <dcterms:created xsi:type="dcterms:W3CDTF">2017-04-03T08:39:20Z</dcterms:created>
  <dcterms:modified xsi:type="dcterms:W3CDTF">2020-08-24T10:07:05Z</dcterms:modified>
</cp:coreProperties>
</file>